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15" windowWidth="14895" windowHeight="6075" activeTab="0"/>
  </bookViews>
  <sheets>
    <sheet name="入力表" sheetId="1" r:id="rId1"/>
    <sheet name="１週間" sheetId="2" r:id="rId2"/>
    <sheet name="２週間" sheetId="3" r:id="rId3"/>
    <sheet name="３週間" sheetId="4" r:id="rId4"/>
    <sheet name="１ヶ月" sheetId="5" r:id="rId5"/>
    <sheet name="2ヶ月" sheetId="6" r:id="rId6"/>
    <sheet name="３ヶ月" sheetId="7" r:id="rId7"/>
    <sheet name="４ヶ月" sheetId="8" r:id="rId8"/>
    <sheet name="６ヶ月" sheetId="9" r:id="rId9"/>
    <sheet name="１年" sheetId="10" r:id="rId10"/>
    <sheet name="１．５年" sheetId="11" r:id="rId11"/>
    <sheet name="２年" sheetId="12" r:id="rId12"/>
  </sheets>
  <definedNames/>
  <calcPr fullCalcOnLoad="1"/>
</workbook>
</file>

<file path=xl/sharedStrings.xml><?xml version="1.0" encoding="utf-8"?>
<sst xmlns="http://schemas.openxmlformats.org/spreadsheetml/2006/main" count="388" uniqueCount="97">
  <si>
    <t>契　約　者</t>
  </si>
  <si>
    <t>設計･監理</t>
  </si>
  <si>
    <t>施　　　工</t>
  </si>
  <si>
    <t>建物用途：</t>
  </si>
  <si>
    <t>敷地面積：</t>
  </si>
  <si>
    <t>建築面積：</t>
  </si>
  <si>
    <t>延床面積：</t>
  </si>
  <si>
    <t>構　　　造：</t>
  </si>
  <si>
    <t>そ  の 他：</t>
  </si>
  <si>
    <t>工 事 工 程 表</t>
  </si>
  <si>
    <t>工　事　種　別</t>
  </si>
  <si>
    <t>施主</t>
  </si>
  <si>
    <t>設計・監理</t>
  </si>
  <si>
    <t>施工</t>
  </si>
  <si>
    <t>工事件名</t>
  </si>
  <si>
    <t>工　　　期</t>
  </si>
  <si>
    <t>作 成 日</t>
  </si>
  <si>
    <t>～</t>
  </si>
  <si>
    <t>工程表記入開始日</t>
  </si>
  <si>
    <t>工事概要：</t>
  </si>
  <si>
    <t>年</t>
  </si>
  <si>
    <t>月</t>
  </si>
  <si>
    <t>日</t>
  </si>
  <si>
    <t>８月</t>
  </si>
  <si>
    <t>９月</t>
  </si>
  <si>
    <t>◆入力表</t>
  </si>
  <si>
    <t>内　　　容</t>
  </si>
  <si>
    <t>記　入　欄</t>
  </si>
  <si>
    <t>お客様名</t>
  </si>
  <si>
    <t>○○○株式会社</t>
  </si>
  <si>
    <t>御中・殿・様</t>
  </si>
  <si>
    <t>御中</t>
  </si>
  <si>
    <t>お客様名 担当者</t>
  </si>
  <si>
    <t>鳥居</t>
  </si>
  <si>
    <t>お客様名 ＴＥＬ</t>
  </si>
  <si>
    <t>○○－○○○○－○○○○</t>
  </si>
  <si>
    <r>
      <t xml:space="preserve">お客様名 </t>
    </r>
    <r>
      <rPr>
        <sz val="11"/>
        <rFont val="ＭＳ Ｐゴシック"/>
        <family val="3"/>
      </rPr>
      <t>FAX</t>
    </r>
  </si>
  <si>
    <t>○○○○改修工事</t>
  </si>
  <si>
    <t>工事場所</t>
  </si>
  <si>
    <t>東京都八王子市谷野町７３９－１</t>
  </si>
  <si>
    <t>見積書提出日</t>
  </si>
  <si>
    <t>支払い条件</t>
  </si>
  <si>
    <t>お打合せによる</t>
  </si>
  <si>
    <t>見積有効期限</t>
  </si>
  <si>
    <t>提出日より３０日</t>
  </si>
  <si>
    <t>納　　　　期　</t>
  </si>
  <si>
    <t>１ヶ月</t>
  </si>
  <si>
    <t>そ　の　他　</t>
  </si>
  <si>
    <t>内訳明細になきものは、一切別途工事とさせて頂きます。</t>
  </si>
  <si>
    <t>工事番号</t>
  </si>
  <si>
    <t>１１－００１</t>
  </si>
  <si>
    <t>工事工期</t>
  </si>
  <si>
    <t>自</t>
  </si>
  <si>
    <t>至</t>
  </si>
  <si>
    <t>営業担当者</t>
  </si>
  <si>
    <r>
      <t>現調・積算担当</t>
    </r>
    <r>
      <rPr>
        <sz val="11"/>
        <rFont val="ＭＳ Ｐゴシック"/>
        <family val="3"/>
      </rPr>
      <t>者</t>
    </r>
  </si>
  <si>
    <t>工事担当者</t>
  </si>
  <si>
    <t>見積番号</t>
  </si>
  <si>
    <t>１１－００１</t>
  </si>
  <si>
    <t>記入欄</t>
  </si>
  <si>
    <t>契約者</t>
  </si>
  <si>
    <t>施　　工</t>
  </si>
  <si>
    <t>○○○設計事務所</t>
  </si>
  <si>
    <t>株式会社　ホームプランニング</t>
  </si>
  <si>
    <t>工事概要</t>
  </si>
  <si>
    <t>建築用途</t>
  </si>
  <si>
    <t>構　　造</t>
  </si>
  <si>
    <t>敷地面積</t>
  </si>
  <si>
    <t>建築面積</t>
  </si>
  <si>
    <t>延べ床面積</t>
  </si>
  <si>
    <t>その他</t>
  </si>
  <si>
    <t>事務所部分の原状回復工事</t>
  </si>
  <si>
    <t>RC造　４階建</t>
  </si>
  <si>
    <t>事務所ビル</t>
  </si>
  <si>
    <t>なし</t>
  </si>
  <si>
    <t>150㎡</t>
  </si>
  <si>
    <t>100㎡</t>
  </si>
  <si>
    <t>450㎡</t>
  </si>
  <si>
    <t>工 事 期 間</t>
  </si>
  <si>
    <t>その他：</t>
  </si>
  <si>
    <t>工事概要 ：</t>
  </si>
  <si>
    <t>建物用途 ：</t>
  </si>
  <si>
    <t>構　　　造 ：</t>
  </si>
  <si>
    <t>～</t>
  </si>
  <si>
    <t>１月</t>
  </si>
  <si>
    <t>２月</t>
  </si>
  <si>
    <t>３月</t>
  </si>
  <si>
    <t>４月</t>
  </si>
  <si>
    <t>５月</t>
  </si>
  <si>
    <t>６月</t>
  </si>
  <si>
    <t>７月</t>
  </si>
  <si>
    <t>１０月</t>
  </si>
  <si>
    <t>１１月</t>
  </si>
  <si>
    <t>１２月</t>
  </si>
  <si>
    <t>２００９年</t>
  </si>
  <si>
    <t>２０１０年</t>
  </si>
  <si>
    <t>工　事　期　間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</si>
</sst>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0.000_);[Red]\(0.000\)"/>
    <numFmt numFmtId="178" formatCode="#,##0_);[Red]\(#,##0\)"/>
    <numFmt numFmtId="179" formatCode="[Black]#,##0;[Black]\-#,##0;[Black]0;[Black]@"/>
    <numFmt numFmtId="180" formatCode="0.0_ "/>
    <numFmt numFmtId="181" formatCode="0_ "/>
    <numFmt numFmtId="182" formatCode="aaa"/>
    <numFmt numFmtId="183" formatCode="yyyy&quot;年&quot;m&quot;月&quot;;@"/>
    <numFmt numFmtId="184" formatCode="[$-411]ggge&quot;年&quot;m&quot;月&quot;d&quot;日&quot;;@"/>
    <numFmt numFmtId="185" formatCode="[$-411]ge\.m\.d;@"/>
    <numFmt numFmtId="186" formatCode="#,##0_ "/>
    <numFmt numFmtId="187" formatCode="yyyy&quot;年&quot;m&quot;月&quot;d&quot;日&quot;;@"/>
    <numFmt numFmtId="188" formatCode="[$-F800]dddd\,\ mmmm\ dd\,\ yyyy"/>
    <numFmt numFmtId="189" formatCode="0_);[Red]\(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sz val="12"/>
      <name val="ＭＳ Ｐゴシック"/>
      <family val="3"/>
    </font>
    <font>
      <sz val="7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6"/>
      <name val="ＤＦ特太ゴシック体"/>
      <family val="0"/>
    </font>
    <font>
      <b/>
      <sz val="18"/>
      <name val="ＭＳ Ｐゴシック"/>
      <family val="3"/>
    </font>
    <font>
      <i/>
      <sz val="16"/>
      <name val="ＤＦ平成ゴシック体W5"/>
      <family val="0"/>
    </font>
    <font>
      <sz val="8"/>
      <name val="ＭＳ Ｐゴシック"/>
      <family val="3"/>
    </font>
    <font>
      <b/>
      <sz val="20"/>
      <name val="ＭＳ Ｐゴシック"/>
      <family val="3"/>
    </font>
    <font>
      <i/>
      <sz val="20"/>
      <name val="ＤＦ平成ゴシック体W5"/>
      <family val="0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</fills>
  <borders count="6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0" xfId="0" applyAlignment="1">
      <alignment horizontal="left" vertical="center"/>
    </xf>
    <xf numFmtId="49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0" fillId="33" borderId="0" xfId="0" applyFill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176" fontId="7" fillId="33" borderId="0" xfId="0" applyNumberFormat="1" applyFont="1" applyFill="1" applyBorder="1" applyAlignment="1">
      <alignment horizontal="center" vertical="center"/>
    </xf>
    <xf numFmtId="182" fontId="4" fillId="33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vertical="center" textRotation="255" shrinkToFit="1"/>
    </xf>
    <xf numFmtId="0" fontId="0" fillId="0" borderId="0" xfId="0" applyBorder="1" applyAlignment="1">
      <alignment vertical="center" textRotation="255"/>
    </xf>
    <xf numFmtId="0" fontId="6" fillId="0" borderId="14" xfId="0" applyFont="1" applyBorder="1" applyAlignment="1">
      <alignment horizontal="center" vertical="center"/>
    </xf>
    <xf numFmtId="0" fontId="10" fillId="33" borderId="15" xfId="0" applyFont="1" applyFill="1" applyBorder="1" applyAlignment="1">
      <alignment horizontal="left" vertical="center"/>
    </xf>
    <xf numFmtId="0" fontId="10" fillId="33" borderId="16" xfId="0" applyFont="1" applyFill="1" applyBorder="1" applyAlignment="1">
      <alignment horizontal="left" vertical="center"/>
    </xf>
    <xf numFmtId="0" fontId="0" fillId="0" borderId="12" xfId="0" applyBorder="1" applyAlignment="1">
      <alignment vertical="center" shrinkToFit="1"/>
    </xf>
    <xf numFmtId="0" fontId="11" fillId="33" borderId="0" xfId="0" applyFont="1" applyFill="1" applyBorder="1" applyAlignment="1">
      <alignment horizontal="center" shrinkToFit="1"/>
    </xf>
    <xf numFmtId="0" fontId="0" fillId="33" borderId="0" xfId="0" applyFont="1" applyFill="1" applyBorder="1" applyAlignment="1">
      <alignment horizontal="center" shrinkToFit="1"/>
    </xf>
    <xf numFmtId="0" fontId="0" fillId="33" borderId="17" xfId="0" applyFont="1" applyFill="1" applyBorder="1" applyAlignment="1">
      <alignment horizontal="center" shrinkToFit="1"/>
    </xf>
    <xf numFmtId="0" fontId="0" fillId="33" borderId="0" xfId="0" applyFont="1" applyFill="1" applyAlignment="1">
      <alignment horizontal="center" shrinkToFit="1"/>
    </xf>
    <xf numFmtId="0" fontId="0" fillId="33" borderId="17" xfId="0" applyFill="1" applyBorder="1" applyAlignment="1">
      <alignment horizontal="left" shrinkToFit="1"/>
    </xf>
    <xf numFmtId="0" fontId="0" fillId="33" borderId="17" xfId="0" applyFont="1" applyFill="1" applyBorder="1" applyAlignment="1">
      <alignment horizontal="left" shrinkToFit="1"/>
    </xf>
    <xf numFmtId="58" fontId="0" fillId="33" borderId="17" xfId="0" applyNumberFormat="1" applyFont="1" applyFill="1" applyBorder="1" applyAlignment="1">
      <alignment horizontal="left" shrinkToFit="1"/>
    </xf>
    <xf numFmtId="58" fontId="0" fillId="33" borderId="17" xfId="0" applyNumberFormat="1" applyFill="1" applyBorder="1" applyAlignment="1">
      <alignment horizontal="left" shrinkToFit="1"/>
    </xf>
    <xf numFmtId="31" fontId="0" fillId="33" borderId="18" xfId="0" applyNumberFormat="1" applyFont="1" applyFill="1" applyBorder="1" applyAlignment="1">
      <alignment horizontal="center" shrinkToFit="1"/>
    </xf>
    <xf numFmtId="0" fontId="0" fillId="33" borderId="17" xfId="0" applyFill="1" applyBorder="1" applyAlignment="1">
      <alignment shrinkToFit="1"/>
    </xf>
    <xf numFmtId="0" fontId="0" fillId="34" borderId="17" xfId="0" applyFill="1" applyBorder="1" applyAlignment="1">
      <alignment horizontal="left" shrinkToFit="1"/>
    </xf>
    <xf numFmtId="0" fontId="0" fillId="34" borderId="0" xfId="0" applyFill="1" applyBorder="1" applyAlignment="1">
      <alignment horizontal="center" shrinkToFit="1"/>
    </xf>
    <xf numFmtId="31" fontId="0" fillId="34" borderId="17" xfId="0" applyNumberFormat="1" applyFill="1" applyBorder="1" applyAlignment="1">
      <alignment horizontal="left" shrinkToFit="1"/>
    </xf>
    <xf numFmtId="0" fontId="0" fillId="35" borderId="17" xfId="0" applyFill="1" applyBorder="1" applyAlignment="1">
      <alignment horizontal="left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10" fillId="33" borderId="19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horizontal="left" vertical="center"/>
    </xf>
    <xf numFmtId="188" fontId="6" fillId="0" borderId="18" xfId="0" applyNumberFormat="1" applyFont="1" applyBorder="1" applyAlignment="1">
      <alignment horizontal="left" vertical="center"/>
    </xf>
    <xf numFmtId="0" fontId="6" fillId="0" borderId="14" xfId="0" applyFont="1" applyBorder="1" applyAlignment="1">
      <alignment vertical="center" shrinkToFit="1"/>
    </xf>
    <xf numFmtId="0" fontId="6" fillId="0" borderId="21" xfId="0" applyFont="1" applyBorder="1" applyAlignment="1">
      <alignment vertical="center"/>
    </xf>
    <xf numFmtId="0" fontId="13" fillId="0" borderId="0" xfId="0" applyFont="1" applyBorder="1" applyAlignment="1">
      <alignment horizontal="right" vertical="center"/>
    </xf>
    <xf numFmtId="0" fontId="10" fillId="33" borderId="22" xfId="0" applyFont="1" applyFill="1" applyBorder="1" applyAlignment="1">
      <alignment horizontal="left" vertical="center"/>
    </xf>
    <xf numFmtId="0" fontId="10" fillId="33" borderId="23" xfId="0" applyFont="1" applyFill="1" applyBorder="1" applyAlignment="1">
      <alignment horizontal="left" vertical="center"/>
    </xf>
    <xf numFmtId="0" fontId="10" fillId="33" borderId="24" xfId="0" applyFont="1" applyFill="1" applyBorder="1" applyAlignment="1">
      <alignment horizontal="left" vertical="center"/>
    </xf>
    <xf numFmtId="0" fontId="10" fillId="33" borderId="25" xfId="0" applyFont="1" applyFill="1" applyBorder="1" applyAlignment="1">
      <alignment horizontal="left" vertical="center"/>
    </xf>
    <xf numFmtId="0" fontId="10" fillId="33" borderId="26" xfId="0" applyFont="1" applyFill="1" applyBorder="1" applyAlignment="1">
      <alignment horizontal="left" vertical="center"/>
    </xf>
    <xf numFmtId="0" fontId="10" fillId="33" borderId="27" xfId="0" applyFont="1" applyFill="1" applyBorder="1" applyAlignment="1">
      <alignment horizontal="left" vertical="center"/>
    </xf>
    <xf numFmtId="0" fontId="0" fillId="0" borderId="0" xfId="0" applyFill="1" applyBorder="1" applyAlignment="1">
      <alignment vertical="center" shrinkToFit="1"/>
    </xf>
    <xf numFmtId="0" fontId="0" fillId="0" borderId="11" xfId="0" applyBorder="1" applyAlignment="1">
      <alignment horizontal="right" vertical="center"/>
    </xf>
    <xf numFmtId="0" fontId="0" fillId="36" borderId="11" xfId="0" applyFill="1" applyBorder="1" applyAlignment="1">
      <alignment horizontal="right" vertical="center"/>
    </xf>
    <xf numFmtId="0" fontId="0" fillId="0" borderId="28" xfId="0" applyBorder="1" applyAlignment="1">
      <alignment horizontal="left" vertical="center"/>
    </xf>
    <xf numFmtId="0" fontId="0" fillId="0" borderId="0" xfId="0" applyAlignment="1">
      <alignment horizontal="right" vertical="center"/>
    </xf>
    <xf numFmtId="42" fontId="10" fillId="0" borderId="12" xfId="0" applyNumberFormat="1" applyFont="1" applyFill="1" applyBorder="1" applyAlignment="1">
      <alignment vertical="center"/>
    </xf>
    <xf numFmtId="0" fontId="10" fillId="33" borderId="29" xfId="0" applyFont="1" applyFill="1" applyBorder="1" applyAlignment="1">
      <alignment horizontal="left" vertical="center"/>
    </xf>
    <xf numFmtId="0" fontId="10" fillId="33" borderId="30" xfId="0" applyFont="1" applyFill="1" applyBorder="1" applyAlignment="1">
      <alignment horizontal="left" vertical="center"/>
    </xf>
    <xf numFmtId="0" fontId="10" fillId="33" borderId="31" xfId="0" applyFont="1" applyFill="1" applyBorder="1" applyAlignment="1">
      <alignment horizontal="left" vertical="center"/>
    </xf>
    <xf numFmtId="0" fontId="10" fillId="33" borderId="32" xfId="0" applyFont="1" applyFill="1" applyBorder="1" applyAlignment="1">
      <alignment horizontal="left" vertical="center"/>
    </xf>
    <xf numFmtId="0" fontId="10" fillId="33" borderId="33" xfId="0" applyFont="1" applyFill="1" applyBorder="1" applyAlignment="1">
      <alignment horizontal="left" vertical="center"/>
    </xf>
    <xf numFmtId="31" fontId="0" fillId="34" borderId="17" xfId="0" applyNumberFormat="1" applyFont="1" applyFill="1" applyBorder="1" applyAlignment="1">
      <alignment horizontal="left" shrinkToFit="1"/>
    </xf>
    <xf numFmtId="188" fontId="6" fillId="0" borderId="14" xfId="0" applyNumberFormat="1" applyFont="1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0" fillId="0" borderId="34" xfId="0" applyBorder="1" applyAlignment="1">
      <alignment horizontal="left" vertical="center"/>
    </xf>
    <xf numFmtId="0" fontId="0" fillId="0" borderId="35" xfId="0" applyBorder="1" applyAlignment="1">
      <alignment vertical="center"/>
    </xf>
    <xf numFmtId="0" fontId="0" fillId="0" borderId="13" xfId="0" applyBorder="1" applyAlignment="1">
      <alignment vertical="center" shrinkToFit="1"/>
    </xf>
    <xf numFmtId="0" fontId="6" fillId="8" borderId="36" xfId="0" applyFont="1" applyFill="1" applyBorder="1" applyAlignment="1">
      <alignment horizontal="center" vertical="center"/>
    </xf>
    <xf numFmtId="0" fontId="6" fillId="8" borderId="37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/>
    </xf>
    <xf numFmtId="0" fontId="6" fillId="8" borderId="38" xfId="0" applyFont="1" applyFill="1" applyBorder="1" applyAlignment="1">
      <alignment horizontal="center" vertical="center"/>
    </xf>
    <xf numFmtId="0" fontId="10" fillId="8" borderId="17" xfId="0" applyFont="1" applyFill="1" applyBorder="1" applyAlignment="1">
      <alignment horizontal="center" vertical="center"/>
    </xf>
    <xf numFmtId="0" fontId="10" fillId="8" borderId="38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center" vertical="center"/>
    </xf>
    <xf numFmtId="0" fontId="1" fillId="8" borderId="38" xfId="0" applyFont="1" applyFill="1" applyBorder="1" applyAlignment="1">
      <alignment horizontal="center" vertical="center"/>
    </xf>
    <xf numFmtId="0" fontId="1" fillId="8" borderId="17" xfId="0" applyFont="1" applyFill="1" applyBorder="1" applyAlignment="1">
      <alignment horizontal="left"/>
    </xf>
    <xf numFmtId="0" fontId="1" fillId="8" borderId="38" xfId="0" applyFont="1" applyFill="1" applyBorder="1" applyAlignment="1">
      <alignment horizontal="left"/>
    </xf>
    <xf numFmtId="0" fontId="14" fillId="8" borderId="36" xfId="0" applyFont="1" applyFill="1" applyBorder="1" applyAlignment="1">
      <alignment horizontal="right"/>
    </xf>
    <xf numFmtId="0" fontId="14" fillId="8" borderId="37" xfId="0" applyFont="1" applyFill="1" applyBorder="1" applyAlignment="1">
      <alignment horizontal="right"/>
    </xf>
    <xf numFmtId="0" fontId="6" fillId="8" borderId="39" xfId="0" applyFont="1" applyFill="1" applyBorder="1" applyAlignment="1">
      <alignment horizontal="center" vertical="center"/>
    </xf>
    <xf numFmtId="0" fontId="6" fillId="8" borderId="40" xfId="0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 shrinkToFit="1"/>
    </xf>
    <xf numFmtId="0" fontId="0" fillId="0" borderId="41" xfId="0" applyBorder="1" applyAlignment="1">
      <alignment shrinkToFit="1"/>
    </xf>
    <xf numFmtId="0" fontId="0" fillId="33" borderId="18" xfId="0" applyFont="1" applyFill="1" applyBorder="1" applyAlignment="1">
      <alignment horizontal="center" shrinkToFit="1"/>
    </xf>
    <xf numFmtId="0" fontId="0" fillId="33" borderId="42" xfId="0" applyFont="1" applyFill="1" applyBorder="1" applyAlignment="1">
      <alignment horizontal="center" vertical="center" shrinkToFit="1"/>
    </xf>
    <xf numFmtId="0" fontId="0" fillId="33" borderId="36" xfId="0" applyFont="1" applyFill="1" applyBorder="1" applyAlignment="1">
      <alignment horizontal="center" vertical="center" shrinkToFit="1"/>
    </xf>
    <xf numFmtId="0" fontId="0" fillId="0" borderId="41" xfId="0" applyBorder="1" applyAlignment="1">
      <alignment horizontal="center" shrinkToFit="1"/>
    </xf>
    <xf numFmtId="0" fontId="6" fillId="8" borderId="18" xfId="0" applyFont="1" applyFill="1" applyBorder="1" applyAlignment="1">
      <alignment horizontal="center" vertical="center" shrinkToFit="1"/>
    </xf>
    <xf numFmtId="0" fontId="6" fillId="8" borderId="14" xfId="0" applyFont="1" applyFill="1" applyBorder="1" applyAlignment="1">
      <alignment horizontal="center" vertical="center" shrinkToFit="1"/>
    </xf>
    <xf numFmtId="0" fontId="0" fillId="8" borderId="14" xfId="0" applyFill="1" applyBorder="1" applyAlignment="1">
      <alignment horizontal="center" vertical="center" shrinkToFit="1"/>
    </xf>
    <xf numFmtId="0" fontId="0" fillId="8" borderId="41" xfId="0" applyFill="1" applyBorder="1" applyAlignment="1">
      <alignment horizontal="center" vertical="center" shrinkToFit="1"/>
    </xf>
    <xf numFmtId="0" fontId="0" fillId="8" borderId="43" xfId="0" applyFill="1" applyBorder="1" applyAlignment="1">
      <alignment horizontal="center" vertical="center" shrinkToFit="1"/>
    </xf>
    <xf numFmtId="0" fontId="16" fillId="0" borderId="44" xfId="0" applyFont="1" applyBorder="1" applyAlignment="1">
      <alignment horizontal="right" vertical="center"/>
    </xf>
    <xf numFmtId="0" fontId="0" fillId="0" borderId="44" xfId="0" applyBorder="1" applyAlignment="1">
      <alignment vertical="center"/>
    </xf>
    <xf numFmtId="0" fontId="0" fillId="36" borderId="13" xfId="0" applyFill="1" applyBorder="1" applyAlignment="1">
      <alignment horizontal="right" vertical="center" shrinkToFit="1"/>
    </xf>
    <xf numFmtId="0" fontId="0" fillId="36" borderId="11" xfId="0" applyFill="1" applyBorder="1" applyAlignment="1">
      <alignment horizontal="right" vertical="center" shrinkToFit="1"/>
    </xf>
    <xf numFmtId="0" fontId="0" fillId="0" borderId="17" xfId="0" applyBorder="1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shrinkToFit="1"/>
    </xf>
    <xf numFmtId="0" fontId="0" fillId="0" borderId="17" xfId="0" applyBorder="1" applyAlignment="1">
      <alignment vertical="center" shrinkToFit="1"/>
    </xf>
    <xf numFmtId="0" fontId="0" fillId="0" borderId="45" xfId="0" applyBorder="1" applyAlignment="1">
      <alignment vertical="center" shrinkToFit="1"/>
    </xf>
    <xf numFmtId="0" fontId="0" fillId="0" borderId="38" xfId="0" applyBorder="1" applyAlignment="1">
      <alignment vertical="center"/>
    </xf>
    <xf numFmtId="0" fontId="0" fillId="0" borderId="46" xfId="0" applyBorder="1" applyAlignment="1">
      <alignment vertical="center"/>
    </xf>
    <xf numFmtId="0" fontId="8" fillId="0" borderId="34" xfId="0" applyFont="1" applyBorder="1" applyAlignment="1">
      <alignment horizontal="center" vertical="center" shrinkToFit="1"/>
    </xf>
    <xf numFmtId="0" fontId="0" fillId="0" borderId="28" xfId="0" applyBorder="1" applyAlignment="1">
      <alignment horizontal="center" vertical="center" shrinkToFit="1"/>
    </xf>
    <xf numFmtId="0" fontId="0" fillId="0" borderId="47" xfId="0" applyBorder="1" applyAlignment="1">
      <alignment horizontal="center" vertical="center" shrinkToFit="1"/>
    </xf>
    <xf numFmtId="0" fontId="0" fillId="0" borderId="48" xfId="0" applyBorder="1" applyAlignment="1">
      <alignment horizontal="center" vertical="center" shrinkToFit="1"/>
    </xf>
    <xf numFmtId="0" fontId="0" fillId="0" borderId="39" xfId="0" applyBorder="1" applyAlignment="1">
      <alignment horizontal="center" vertical="center" shrinkToFit="1"/>
    </xf>
    <xf numFmtId="0" fontId="0" fillId="0" borderId="49" xfId="0" applyBorder="1" applyAlignment="1">
      <alignment horizontal="center" vertical="center" shrinkToFit="1"/>
    </xf>
    <xf numFmtId="0" fontId="9" fillId="0" borderId="23" xfId="0" applyFont="1" applyBorder="1" applyAlignment="1">
      <alignment horizontal="center" vertical="center" shrinkToFit="1"/>
    </xf>
    <xf numFmtId="0" fontId="0" fillId="0" borderId="32" xfId="0" applyBorder="1" applyAlignment="1">
      <alignment horizontal="center" vertical="center" shrinkToFit="1"/>
    </xf>
    <xf numFmtId="0" fontId="0" fillId="0" borderId="29" xfId="0" applyBorder="1" applyAlignment="1">
      <alignment horizontal="center" vertical="center" shrinkToFit="1"/>
    </xf>
    <xf numFmtId="0" fontId="0" fillId="0" borderId="50" xfId="0" applyFont="1" applyBorder="1" applyAlignment="1">
      <alignment horizontal="center" vertical="center" shrinkToFit="1"/>
    </xf>
    <xf numFmtId="0" fontId="6" fillId="35" borderId="39" xfId="0" applyFont="1" applyFill="1" applyBorder="1" applyAlignment="1">
      <alignment vertical="center" shrinkToFit="1"/>
    </xf>
    <xf numFmtId="0" fontId="6" fillId="35" borderId="39" xfId="0" applyFont="1" applyFill="1" applyBorder="1" applyAlignment="1">
      <alignment horizontal="left" vertical="center" shrinkToFit="1"/>
    </xf>
    <xf numFmtId="0" fontId="6" fillId="35" borderId="40" xfId="0" applyFont="1" applyFill="1" applyBorder="1" applyAlignment="1">
      <alignment vertical="center" shrinkToFit="1"/>
    </xf>
    <xf numFmtId="0" fontId="10" fillId="0" borderId="34" xfId="0" applyFont="1" applyBorder="1" applyAlignment="1">
      <alignment horizontal="center" vertical="center" shrinkToFit="1"/>
    </xf>
    <xf numFmtId="0" fontId="10" fillId="0" borderId="28" xfId="0" applyFont="1" applyBorder="1" applyAlignment="1">
      <alignment vertical="center" shrinkToFit="1"/>
    </xf>
    <xf numFmtId="0" fontId="10" fillId="0" borderId="47" xfId="0" applyFont="1" applyBorder="1" applyAlignment="1">
      <alignment vertical="center" shrinkToFit="1"/>
    </xf>
    <xf numFmtId="0" fontId="10" fillId="0" borderId="12" xfId="0" applyFont="1" applyBorder="1" applyAlignment="1">
      <alignment vertical="center" shrinkToFit="1"/>
    </xf>
    <xf numFmtId="0" fontId="10" fillId="0" borderId="0" xfId="0" applyFont="1" applyBorder="1" applyAlignment="1">
      <alignment vertical="center" shrinkToFit="1"/>
    </xf>
    <xf numFmtId="0" fontId="10" fillId="0" borderId="51" xfId="0" applyFont="1" applyBorder="1" applyAlignment="1">
      <alignment vertical="center" shrinkToFit="1"/>
    </xf>
    <xf numFmtId="0" fontId="10" fillId="0" borderId="48" xfId="0" applyFont="1" applyBorder="1" applyAlignment="1">
      <alignment vertical="center" shrinkToFit="1"/>
    </xf>
    <xf numFmtId="0" fontId="10" fillId="0" borderId="39" xfId="0" applyFont="1" applyBorder="1" applyAlignment="1">
      <alignment vertical="center" shrinkToFit="1"/>
    </xf>
    <xf numFmtId="0" fontId="10" fillId="0" borderId="49" xfId="0" applyFont="1" applyBorder="1" applyAlignment="1">
      <alignment vertical="center" shrinkToFit="1"/>
    </xf>
    <xf numFmtId="0" fontId="10" fillId="0" borderId="52" xfId="0" applyFont="1" applyBorder="1" applyAlignment="1">
      <alignment horizontal="center" vertical="center" shrinkToFit="1"/>
    </xf>
    <xf numFmtId="0" fontId="10" fillId="0" borderId="28" xfId="0" applyFont="1" applyBorder="1" applyAlignment="1">
      <alignment horizontal="center" vertical="center" shrinkToFit="1"/>
    </xf>
    <xf numFmtId="0" fontId="10" fillId="0" borderId="53" xfId="0" applyFont="1" applyBorder="1" applyAlignment="1">
      <alignment horizontal="center" vertical="center" shrinkToFit="1"/>
    </xf>
    <xf numFmtId="0" fontId="10" fillId="0" borderId="0" xfId="0" applyFont="1" applyBorder="1" applyAlignment="1">
      <alignment horizontal="center" vertical="center" shrinkToFit="1"/>
    </xf>
    <xf numFmtId="0" fontId="10" fillId="0" borderId="51" xfId="0" applyFont="1" applyBorder="1" applyAlignment="1">
      <alignment horizontal="center" vertical="center" shrinkToFit="1"/>
    </xf>
    <xf numFmtId="0" fontId="10" fillId="0" borderId="50" xfId="0" applyFont="1" applyBorder="1" applyAlignment="1">
      <alignment horizontal="center" vertical="center" shrinkToFit="1"/>
    </xf>
    <xf numFmtId="0" fontId="10" fillId="0" borderId="39" xfId="0" applyFont="1" applyBorder="1" applyAlignment="1">
      <alignment horizontal="center" vertical="center" shrinkToFit="1"/>
    </xf>
    <xf numFmtId="0" fontId="10" fillId="0" borderId="49" xfId="0" applyFont="1" applyBorder="1" applyAlignment="1">
      <alignment horizontal="center" vertical="center" shrinkToFit="1"/>
    </xf>
    <xf numFmtId="0" fontId="6" fillId="35" borderId="18" xfId="0" applyFont="1" applyFill="1" applyBorder="1" applyAlignment="1">
      <alignment horizontal="center" vertical="center" shrinkToFit="1"/>
    </xf>
    <xf numFmtId="0" fontId="0" fillId="35" borderId="14" xfId="0" applyFill="1" applyBorder="1" applyAlignment="1">
      <alignment vertical="center" shrinkToFit="1"/>
    </xf>
    <xf numFmtId="0" fontId="0" fillId="35" borderId="43" xfId="0" applyFill="1" applyBorder="1" applyAlignment="1">
      <alignment vertical="center" shrinkToFit="1"/>
    </xf>
    <xf numFmtId="0" fontId="6" fillId="0" borderId="14" xfId="0" applyFont="1" applyBorder="1" applyAlignment="1">
      <alignment vertical="center" shrinkToFit="1"/>
    </xf>
    <xf numFmtId="0" fontId="6" fillId="0" borderId="14" xfId="0" applyFont="1" applyBorder="1" applyAlignment="1">
      <alignment horizontal="left" vertical="center" shrinkToFit="1"/>
    </xf>
    <xf numFmtId="0" fontId="6" fillId="0" borderId="43" xfId="0" applyFont="1" applyBorder="1" applyAlignment="1">
      <alignment vertical="center" shrinkToFit="1"/>
    </xf>
    <xf numFmtId="0" fontId="6" fillId="0" borderId="50" xfId="0" applyFont="1" applyBorder="1" applyAlignment="1">
      <alignment horizontal="center" vertical="center" shrinkToFit="1"/>
    </xf>
    <xf numFmtId="0" fontId="6" fillId="0" borderId="39" xfId="0" applyFont="1" applyBorder="1" applyAlignment="1">
      <alignment vertical="center" shrinkToFit="1"/>
    </xf>
    <xf numFmtId="0" fontId="6" fillId="0" borderId="49" xfId="0" applyFont="1" applyBorder="1" applyAlignment="1">
      <alignment vertical="center" shrinkToFit="1"/>
    </xf>
    <xf numFmtId="188" fontId="6" fillId="35" borderId="52" xfId="0" applyNumberFormat="1" applyFont="1" applyFill="1" applyBorder="1" applyAlignment="1">
      <alignment horizontal="left" vertical="center"/>
    </xf>
    <xf numFmtId="0" fontId="6" fillId="35" borderId="28" xfId="0" applyFont="1" applyFill="1" applyBorder="1" applyAlignment="1">
      <alignment horizontal="left" vertical="center"/>
    </xf>
    <xf numFmtId="0" fontId="6" fillId="35" borderId="14" xfId="0" applyFont="1" applyFill="1" applyBorder="1" applyAlignment="1">
      <alignment vertical="center"/>
    </xf>
    <xf numFmtId="0" fontId="6" fillId="35" borderId="41" xfId="0" applyFont="1" applyFill="1" applyBorder="1" applyAlignment="1">
      <alignment vertical="center"/>
    </xf>
    <xf numFmtId="0" fontId="6" fillId="35" borderId="18" xfId="0" applyFont="1" applyFill="1" applyBorder="1" applyAlignment="1">
      <alignment horizontal="left" vertical="center" shrinkToFit="1"/>
    </xf>
    <xf numFmtId="0" fontId="6" fillId="35" borderId="14" xfId="0" applyFont="1" applyFill="1" applyBorder="1" applyAlignment="1">
      <alignment vertical="center" shrinkToFit="1"/>
    </xf>
    <xf numFmtId="0" fontId="6" fillId="35" borderId="50" xfId="0" applyFont="1" applyFill="1" applyBorder="1" applyAlignment="1">
      <alignment vertical="center" shrinkToFit="1"/>
    </xf>
    <xf numFmtId="0" fontId="6" fillId="0" borderId="44" xfId="0" applyFont="1" applyBorder="1" applyAlignment="1">
      <alignment horizontal="left" vertical="center" shrinkToFit="1"/>
    </xf>
    <xf numFmtId="0" fontId="6" fillId="0" borderId="44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8" xfId="0" applyFont="1" applyBorder="1" applyAlignment="1">
      <alignment horizontal="center" vertical="center" shrinkToFit="1"/>
    </xf>
    <xf numFmtId="0" fontId="6" fillId="0" borderId="41" xfId="0" applyFont="1" applyBorder="1" applyAlignment="1">
      <alignment vertical="center" shrinkToFit="1"/>
    </xf>
    <xf numFmtId="187" fontId="6" fillId="0" borderId="18" xfId="0" applyNumberFormat="1" applyFont="1" applyBorder="1" applyAlignment="1">
      <alignment horizontal="center" vertical="center" shrinkToFit="1"/>
    </xf>
    <xf numFmtId="187" fontId="6" fillId="0" borderId="14" xfId="0" applyNumberFormat="1" applyFont="1" applyBorder="1" applyAlignment="1">
      <alignment horizontal="center" vertical="center" shrinkToFit="1"/>
    </xf>
    <xf numFmtId="188" fontId="6" fillId="0" borderId="14" xfId="0" applyNumberFormat="1" applyFont="1" applyBorder="1" applyAlignment="1">
      <alignment horizontal="left" vertical="center" shrinkToFit="1"/>
    </xf>
    <xf numFmtId="0" fontId="6" fillId="0" borderId="14" xfId="0" applyFont="1" applyBorder="1" applyAlignment="1">
      <alignment horizontal="left" vertical="center"/>
    </xf>
    <xf numFmtId="0" fontId="6" fillId="0" borderId="14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6" fillId="0" borderId="18" xfId="0" applyFont="1" applyBorder="1" applyAlignment="1">
      <alignment horizontal="left" vertical="center" shrinkToFit="1"/>
    </xf>
    <xf numFmtId="0" fontId="6" fillId="0" borderId="18" xfId="0" applyFont="1" applyBorder="1" applyAlignment="1">
      <alignment vertical="center" shrinkToFit="1"/>
    </xf>
    <xf numFmtId="0" fontId="15" fillId="0" borderId="54" xfId="0" applyFont="1" applyBorder="1" applyAlignment="1">
      <alignment horizontal="center" vertical="center" shrinkToFit="1"/>
    </xf>
    <xf numFmtId="0" fontId="15" fillId="0" borderId="44" xfId="0" applyFont="1" applyBorder="1" applyAlignment="1">
      <alignment vertical="center" shrinkToFit="1"/>
    </xf>
    <xf numFmtId="0" fontId="15" fillId="0" borderId="12" xfId="0" applyFont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5" fillId="0" borderId="48" xfId="0" applyFont="1" applyBorder="1" applyAlignment="1">
      <alignment vertical="center" shrinkToFit="1"/>
    </xf>
    <xf numFmtId="0" fontId="15" fillId="0" borderId="39" xfId="0" applyFont="1" applyBorder="1" applyAlignment="1">
      <alignment vertical="center" shrinkToFit="1"/>
    </xf>
    <xf numFmtId="49" fontId="6" fillId="0" borderId="55" xfId="0" applyNumberFormat="1" applyFont="1" applyBorder="1" applyAlignment="1">
      <alignment horizontal="center" vertical="center" shrinkToFit="1"/>
    </xf>
    <xf numFmtId="49" fontId="6" fillId="0" borderId="44" xfId="0" applyNumberFormat="1" applyFont="1" applyBorder="1" applyAlignment="1">
      <alignment horizontal="center" vertical="center" shrinkToFit="1"/>
    </xf>
    <xf numFmtId="49" fontId="6" fillId="0" borderId="56" xfId="0" applyNumberFormat="1" applyFont="1" applyBorder="1" applyAlignment="1">
      <alignment horizontal="center" vertical="center" shrinkToFit="1"/>
    </xf>
    <xf numFmtId="0" fontId="6" fillId="0" borderId="57" xfId="0" applyFont="1" applyBorder="1" applyAlignment="1">
      <alignment horizontal="left" vertical="center" shrinkToFit="1"/>
    </xf>
    <xf numFmtId="0" fontId="6" fillId="0" borderId="58" xfId="0" applyFont="1" applyBorder="1" applyAlignment="1">
      <alignment horizontal="left" vertical="center" shrinkToFit="1"/>
    </xf>
    <xf numFmtId="0" fontId="6" fillId="0" borderId="57" xfId="0" applyFont="1" applyBorder="1" applyAlignment="1">
      <alignment horizontal="center" vertical="center" shrinkToFit="1"/>
    </xf>
    <xf numFmtId="0" fontId="6" fillId="0" borderId="58" xfId="0" applyFont="1" applyBorder="1" applyAlignment="1">
      <alignment vertical="center" shrinkToFit="1"/>
    </xf>
    <xf numFmtId="0" fontId="6" fillId="0" borderId="59" xfId="0" applyFont="1" applyBorder="1" applyAlignment="1">
      <alignment vertical="center" shrinkToFit="1"/>
    </xf>
    <xf numFmtId="0" fontId="6" fillId="0" borderId="55" xfId="0" applyFont="1" applyBorder="1" applyAlignment="1">
      <alignment vertical="center" shrinkToFit="1"/>
    </xf>
    <xf numFmtId="0" fontId="6" fillId="0" borderId="44" xfId="0" applyFont="1" applyBorder="1" applyAlignment="1">
      <alignment vertical="center" shrinkToFit="1"/>
    </xf>
    <xf numFmtId="0" fontId="6" fillId="8" borderId="41" xfId="0" applyFont="1" applyFill="1" applyBorder="1" applyAlignment="1">
      <alignment horizontal="center" vertical="center" shrinkToFit="1"/>
    </xf>
    <xf numFmtId="0" fontId="6" fillId="8" borderId="43" xfId="0" applyFont="1" applyFill="1" applyBorder="1" applyAlignment="1">
      <alignment horizontal="center" vertical="center" shrinkToFit="1"/>
    </xf>
    <xf numFmtId="0" fontId="6" fillId="0" borderId="39" xfId="0" applyFont="1" applyBorder="1" applyAlignment="1">
      <alignment horizontal="left" vertical="center" shrinkToFit="1"/>
    </xf>
    <xf numFmtId="0" fontId="6" fillId="0" borderId="40" xfId="0" applyFont="1" applyBorder="1" applyAlignment="1">
      <alignment vertical="center" shrinkToFit="1"/>
    </xf>
    <xf numFmtId="188" fontId="6" fillId="0" borderId="52" xfId="0" applyNumberFormat="1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14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50" xfId="0" applyFont="1" applyBorder="1" applyAlignment="1">
      <alignment vertical="center" shrinkToFit="1"/>
    </xf>
    <xf numFmtId="0" fontId="6" fillId="35" borderId="43" xfId="0" applyFont="1" applyFill="1" applyBorder="1" applyAlignment="1">
      <alignment vertical="center"/>
    </xf>
    <xf numFmtId="0" fontId="6" fillId="0" borderId="14" xfId="0" applyFont="1" applyBorder="1" applyAlignment="1">
      <alignment horizontal="center" vertical="center" shrinkToFit="1"/>
    </xf>
    <xf numFmtId="0" fontId="6" fillId="0" borderId="39" xfId="0" applyFont="1" applyBorder="1" applyAlignment="1">
      <alignment horizontal="center" vertical="center" shrinkToFit="1"/>
    </xf>
    <xf numFmtId="188" fontId="6" fillId="0" borderId="18" xfId="0" applyNumberFormat="1" applyFont="1" applyBorder="1" applyAlignment="1">
      <alignment horizontal="left" vertical="center"/>
    </xf>
    <xf numFmtId="0" fontId="6" fillId="0" borderId="55" xfId="0" applyFont="1" applyBorder="1" applyAlignment="1">
      <alignment horizontal="center" vertical="center" shrinkToFit="1"/>
    </xf>
    <xf numFmtId="0" fontId="6" fillId="0" borderId="44" xfId="0" applyFont="1" applyBorder="1" applyAlignment="1">
      <alignment horizontal="center" vertical="center" shrinkToFit="1"/>
    </xf>
    <xf numFmtId="0" fontId="6" fillId="0" borderId="52" xfId="0" applyFont="1" applyBorder="1" applyAlignment="1">
      <alignment horizontal="center" vertical="center" shrinkToFit="1"/>
    </xf>
    <xf numFmtId="0" fontId="6" fillId="0" borderId="28" xfId="0" applyFont="1" applyBorder="1" applyAlignment="1">
      <alignment horizontal="center" vertical="center" shrinkToFit="1"/>
    </xf>
    <xf numFmtId="0" fontId="6" fillId="0" borderId="53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51" xfId="0" applyFont="1" applyBorder="1" applyAlignment="1">
      <alignment horizontal="center" vertical="center" shrinkToFit="1"/>
    </xf>
    <xf numFmtId="0" fontId="6" fillId="0" borderId="49" xfId="0" applyFont="1" applyBorder="1" applyAlignment="1">
      <alignment horizontal="center" vertical="center" shrinkToFit="1"/>
    </xf>
    <xf numFmtId="0" fontId="0" fillId="0" borderId="17" xfId="0" applyBorder="1" applyAlignment="1">
      <alignment vertical="center"/>
    </xf>
    <xf numFmtId="0" fontId="6" fillId="0" borderId="40" xfId="0" applyFont="1" applyBorder="1" applyAlignment="1">
      <alignment horizontal="left" vertical="center" shrinkToFit="1"/>
    </xf>
    <xf numFmtId="0" fontId="6" fillId="0" borderId="43" xfId="0" applyFont="1" applyBorder="1" applyAlignment="1">
      <alignment horizontal="left" vertical="center" shrinkToFit="1"/>
    </xf>
    <xf numFmtId="0" fontId="0" fillId="0" borderId="45" xfId="0" applyBorder="1" applyAlignment="1">
      <alignment vertical="center"/>
    </xf>
    <xf numFmtId="0" fontId="16" fillId="0" borderId="0" xfId="0" applyFont="1" applyBorder="1" applyAlignment="1">
      <alignment horizontal="right" vertical="center"/>
    </xf>
    <xf numFmtId="0" fontId="17" fillId="0" borderId="0" xfId="0" applyFont="1" applyAlignment="1">
      <alignment horizontal="right" vertical="center"/>
    </xf>
    <xf numFmtId="0" fontId="6" fillId="0" borderId="60" xfId="0" applyFont="1" applyBorder="1" applyAlignment="1">
      <alignment horizontal="left" vertical="center" shrinkToFit="1"/>
    </xf>
    <xf numFmtId="0" fontId="0" fillId="0" borderId="14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38" xfId="0" applyBorder="1" applyAlignment="1">
      <alignment horizontal="center" vertical="center" shrinkToFit="1"/>
    </xf>
    <xf numFmtId="0" fontId="0" fillId="0" borderId="38" xfId="0" applyBorder="1" applyAlignment="1">
      <alignment vertical="center" shrinkToFit="1"/>
    </xf>
    <xf numFmtId="0" fontId="0" fillId="0" borderId="46" xfId="0" applyBorder="1" applyAlignment="1">
      <alignment vertical="center" shrinkToFit="1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188" fontId="6" fillId="0" borderId="14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14" xfId="0" applyBorder="1" applyAlignment="1">
      <alignment horizontal="center" vertical="center" shrinkToFit="1"/>
    </xf>
    <xf numFmtId="0" fontId="0" fillId="0" borderId="43" xfId="0" applyBorder="1" applyAlignment="1">
      <alignment horizontal="center" vertical="center" shrinkToFit="1"/>
    </xf>
    <xf numFmtId="188" fontId="6" fillId="0" borderId="18" xfId="0" applyNumberFormat="1" applyFont="1" applyBorder="1" applyAlignment="1">
      <alignment horizontal="center" vertical="center" shrinkToFit="1"/>
    </xf>
    <xf numFmtId="0" fontId="0" fillId="0" borderId="41" xfId="0" applyBorder="1" applyAlignment="1">
      <alignment horizontal="center" vertical="center" shrinkToFit="1"/>
    </xf>
    <xf numFmtId="188" fontId="6" fillId="0" borderId="14" xfId="0" applyNumberFormat="1" applyFont="1" applyBorder="1" applyAlignment="1">
      <alignment horizontal="center" vertical="center" shrinkToFit="1"/>
    </xf>
    <xf numFmtId="188" fontId="6" fillId="0" borderId="14" xfId="0" applyNumberFormat="1" applyFont="1" applyBorder="1" applyAlignment="1">
      <alignment horizontal="center" vertical="center"/>
    </xf>
    <xf numFmtId="0" fontId="6" fillId="0" borderId="59" xfId="0" applyFont="1" applyBorder="1" applyAlignment="1">
      <alignment horizontal="left" vertical="center" shrinkToFit="1"/>
    </xf>
    <xf numFmtId="0" fontId="6" fillId="0" borderId="61" xfId="0" applyFont="1" applyBorder="1" applyAlignment="1">
      <alignment horizontal="center" vertical="center" shrinkToFit="1"/>
    </xf>
    <xf numFmtId="0" fontId="6" fillId="0" borderId="61" xfId="0" applyFont="1" applyBorder="1" applyAlignment="1">
      <alignment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17" xfId="0" applyFont="1" applyBorder="1" applyAlignment="1">
      <alignment vertical="center" shrinkToFit="1"/>
    </xf>
    <xf numFmtId="0" fontId="6" fillId="0" borderId="61" xfId="0" applyFont="1" applyBorder="1" applyAlignment="1">
      <alignment horizontal="left" vertical="center" shrinkToFit="1"/>
    </xf>
    <xf numFmtId="0" fontId="6" fillId="0" borderId="17" xfId="0" applyFont="1" applyBorder="1" applyAlignment="1">
      <alignment horizontal="left" vertical="center" shrinkToFit="1"/>
    </xf>
    <xf numFmtId="0" fontId="0" fillId="33" borderId="0" xfId="0" applyFill="1" applyBorder="1" applyAlignment="1">
      <alignment horizontal="left" vertical="center"/>
    </xf>
    <xf numFmtId="0" fontId="6" fillId="0" borderId="57" xfId="0" applyFont="1" applyBorder="1" applyAlignment="1">
      <alignment vertical="center" shrinkToFit="1"/>
    </xf>
    <xf numFmtId="0" fontId="6" fillId="0" borderId="58" xfId="0" applyFont="1" applyBorder="1" applyAlignment="1">
      <alignment horizontal="left" vertical="center"/>
    </xf>
    <xf numFmtId="0" fontId="6" fillId="0" borderId="60" xfId="0" applyFont="1" applyBorder="1" applyAlignment="1">
      <alignment horizontal="left" vertical="center"/>
    </xf>
    <xf numFmtId="0" fontId="10" fillId="0" borderId="47" xfId="0" applyFont="1" applyBorder="1" applyAlignment="1">
      <alignment horizontal="center" vertical="center" shrinkToFit="1"/>
    </xf>
    <xf numFmtId="31" fontId="0" fillId="0" borderId="14" xfId="0" applyNumberFormat="1" applyBorder="1" applyAlignment="1">
      <alignment horizontal="left" vertical="center"/>
    </xf>
    <xf numFmtId="0" fontId="0" fillId="0" borderId="18" xfId="0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12" fillId="0" borderId="44" xfId="0" applyFont="1" applyBorder="1" applyAlignment="1">
      <alignment vertical="center" shrinkToFit="1"/>
    </xf>
    <xf numFmtId="0" fontId="12" fillId="0" borderId="12" xfId="0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0" fontId="12" fillId="0" borderId="48" xfId="0" applyFont="1" applyBorder="1" applyAlignment="1">
      <alignment vertical="center" shrinkToFit="1"/>
    </xf>
    <xf numFmtId="0" fontId="12" fillId="0" borderId="39" xfId="0" applyFont="1" applyBorder="1" applyAlignment="1">
      <alignment vertical="center" shrinkToFit="1"/>
    </xf>
    <xf numFmtId="0" fontId="6" fillId="0" borderId="58" xfId="0" applyFont="1" applyBorder="1" applyAlignment="1">
      <alignment horizontal="center" vertical="center" shrinkToFit="1"/>
    </xf>
    <xf numFmtId="0" fontId="10" fillId="0" borderId="48" xfId="0" applyFont="1" applyBorder="1" applyAlignment="1">
      <alignment horizontal="center" vertical="center" shrinkToFit="1"/>
    </xf>
    <xf numFmtId="188" fontId="6" fillId="8" borderId="18" xfId="0" applyNumberFormat="1" applyFont="1" applyFill="1" applyBorder="1" applyAlignment="1">
      <alignment horizontal="center" vertical="center" shrinkToFit="1"/>
    </xf>
    <xf numFmtId="188" fontId="6" fillId="0" borderId="18" xfId="0" applyNumberFormat="1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28" xfId="0" applyBorder="1" applyAlignment="1">
      <alignment vertical="center" shrinkToFit="1"/>
    </xf>
    <xf numFmtId="0" fontId="0" fillId="0" borderId="47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51" xfId="0" applyBorder="1" applyAlignment="1">
      <alignment vertical="center" shrinkToFit="1"/>
    </xf>
    <xf numFmtId="0" fontId="0" fillId="0" borderId="48" xfId="0" applyBorder="1" applyAlignment="1">
      <alignment vertical="center" shrinkToFit="1"/>
    </xf>
    <xf numFmtId="0" fontId="0" fillId="0" borderId="39" xfId="0" applyBorder="1" applyAlignment="1">
      <alignment vertical="center" shrinkToFit="1"/>
    </xf>
    <xf numFmtId="0" fontId="0" fillId="0" borderId="49" xfId="0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0" fillId="0" borderId="50" xfId="0" applyBorder="1" applyAlignment="1">
      <alignment vertical="center" shrinkToFit="1"/>
    </xf>
    <xf numFmtId="31" fontId="6" fillId="0" borderId="14" xfId="0" applyNumberFormat="1" applyFont="1" applyBorder="1" applyAlignment="1">
      <alignment horizontal="left" vertical="center"/>
    </xf>
    <xf numFmtId="0" fontId="6" fillId="0" borderId="41" xfId="0" applyFont="1" applyBorder="1" applyAlignment="1">
      <alignment horizontal="left" vertical="center"/>
    </xf>
    <xf numFmtId="0" fontId="0" fillId="0" borderId="40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0" fillId="0" borderId="43" xfId="0" applyBorder="1" applyAlignment="1">
      <alignment vertical="center" shrinkToFit="1"/>
    </xf>
    <xf numFmtId="0" fontId="0" fillId="0" borderId="58" xfId="0" applyBorder="1" applyAlignment="1">
      <alignment vertical="center"/>
    </xf>
    <xf numFmtId="0" fontId="0" fillId="0" borderId="60" xfId="0" applyBorder="1" applyAlignment="1">
      <alignment vertical="center"/>
    </xf>
    <xf numFmtId="0" fontId="16" fillId="0" borderId="44" xfId="0" applyFont="1" applyBorder="1" applyAlignment="1">
      <alignment horizontal="right" vertical="center" shrinkToFit="1"/>
    </xf>
    <xf numFmtId="0" fontId="0" fillId="0" borderId="12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53" xfId="0" applyFont="1" applyBorder="1" applyAlignment="1">
      <alignment horizontal="center" vertical="center" shrinkToFit="1"/>
    </xf>
    <xf numFmtId="0" fontId="0" fillId="0" borderId="51" xfId="0" applyBorder="1" applyAlignment="1">
      <alignment horizontal="center" vertical="center" shrinkToFit="1"/>
    </xf>
    <xf numFmtId="0" fontId="10" fillId="0" borderId="12" xfId="0" applyFont="1" applyBorder="1" applyAlignment="1">
      <alignment horizontal="center" vertical="center" shrinkToFit="1"/>
    </xf>
    <xf numFmtId="188" fontId="6" fillId="0" borderId="28" xfId="0" applyNumberFormat="1" applyFont="1" applyBorder="1" applyAlignment="1">
      <alignment horizontal="left" vertical="center"/>
    </xf>
    <xf numFmtId="0" fontId="6" fillId="0" borderId="47" xfId="0" applyFont="1" applyBorder="1" applyAlignment="1">
      <alignment vertical="center" shrinkToFit="1"/>
    </xf>
    <xf numFmtId="0" fontId="6" fillId="0" borderId="52" xfId="0" applyFont="1" applyBorder="1" applyAlignment="1">
      <alignment horizontal="left" vertical="center" shrinkToFit="1"/>
    </xf>
    <xf numFmtId="0" fontId="6" fillId="0" borderId="28" xfId="0" applyFont="1" applyBorder="1" applyAlignment="1">
      <alignment horizontal="left" vertical="center" shrinkToFit="1"/>
    </xf>
    <xf numFmtId="0" fontId="6" fillId="0" borderId="28" xfId="0" applyFont="1" applyBorder="1" applyAlignment="1">
      <alignment vertical="center"/>
    </xf>
    <xf numFmtId="0" fontId="0" fillId="0" borderId="43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2"/>
  <sheetViews>
    <sheetView tabSelected="1" zoomScale="82" zoomScaleNormal="82" zoomScalePageLayoutView="0" workbookViewId="0" topLeftCell="A2">
      <selection activeCell="C3" sqref="C3"/>
    </sheetView>
  </sheetViews>
  <sheetFormatPr defaultColWidth="23.875" defaultRowHeight="15.75" customHeight="1"/>
  <cols>
    <col min="1" max="1" width="13.625" style="32" customWidth="1"/>
    <col min="2" max="2" width="4.125" style="32" customWidth="1"/>
    <col min="3" max="3" width="49.375" style="32" customWidth="1"/>
    <col min="4" max="4" width="1.4921875" style="32" customWidth="1"/>
    <col min="5" max="16384" width="23.875" style="32" customWidth="1"/>
  </cols>
  <sheetData>
    <row r="1" spans="1:2" s="30" customFormat="1" ht="24" customHeight="1">
      <c r="A1" s="29" t="s">
        <v>25</v>
      </c>
      <c r="B1" s="29"/>
    </row>
    <row r="2" spans="1:5" ht="15.75" customHeight="1">
      <c r="A2" s="94" t="s">
        <v>26</v>
      </c>
      <c r="B2" s="97"/>
      <c r="C2" s="31" t="s">
        <v>27</v>
      </c>
      <c r="D2" s="30"/>
      <c r="E2" s="30"/>
    </row>
    <row r="3" spans="1:5" ht="15.75" customHeight="1">
      <c r="A3" s="94" t="s">
        <v>28</v>
      </c>
      <c r="B3" s="93"/>
      <c r="C3" s="42" t="s">
        <v>29</v>
      </c>
      <c r="D3" s="30"/>
      <c r="E3" s="40" t="s">
        <v>59</v>
      </c>
    </row>
    <row r="4" spans="1:5" ht="15.75" customHeight="1">
      <c r="A4" s="94" t="s">
        <v>30</v>
      </c>
      <c r="B4" s="93"/>
      <c r="C4" s="34" t="s">
        <v>31</v>
      </c>
      <c r="D4" s="30"/>
      <c r="E4" s="30"/>
    </row>
    <row r="5" spans="1:5" ht="15.75" customHeight="1">
      <c r="A5" s="94" t="s">
        <v>32</v>
      </c>
      <c r="B5" s="93"/>
      <c r="C5" s="33" t="s">
        <v>33</v>
      </c>
      <c r="D5" s="30"/>
      <c r="E5" s="30"/>
    </row>
    <row r="6" spans="1:5" ht="15.75" customHeight="1">
      <c r="A6" s="94" t="s">
        <v>34</v>
      </c>
      <c r="B6" s="93"/>
      <c r="C6" s="33" t="s">
        <v>35</v>
      </c>
      <c r="D6" s="30"/>
      <c r="E6" s="30"/>
    </row>
    <row r="7" spans="1:5" ht="15.75" customHeight="1">
      <c r="A7" s="94" t="s">
        <v>36</v>
      </c>
      <c r="B7" s="93"/>
      <c r="C7" s="33" t="s">
        <v>35</v>
      </c>
      <c r="D7" s="30"/>
      <c r="E7" s="30"/>
    </row>
    <row r="8" spans="1:5" ht="15.75" customHeight="1">
      <c r="A8" s="94" t="s">
        <v>14</v>
      </c>
      <c r="B8" s="93"/>
      <c r="C8" s="39" t="s">
        <v>37</v>
      </c>
      <c r="D8" s="30"/>
      <c r="E8" s="30"/>
    </row>
    <row r="9" spans="1:5" ht="15.75" customHeight="1">
      <c r="A9" s="94" t="s">
        <v>38</v>
      </c>
      <c r="B9" s="93"/>
      <c r="C9" s="33" t="s">
        <v>39</v>
      </c>
      <c r="D9" s="30"/>
      <c r="E9" s="30"/>
    </row>
    <row r="10" spans="1:5" ht="15.75" customHeight="1">
      <c r="A10" s="94" t="s">
        <v>40</v>
      </c>
      <c r="B10" s="93"/>
      <c r="C10" s="71">
        <v>39965</v>
      </c>
      <c r="D10" s="30"/>
      <c r="E10" s="30"/>
    </row>
    <row r="11" spans="1:5" ht="15.75" customHeight="1">
      <c r="A11" s="94" t="s">
        <v>41</v>
      </c>
      <c r="B11" s="93"/>
      <c r="C11" s="35" t="s">
        <v>42</v>
      </c>
      <c r="D11" s="30"/>
      <c r="E11" s="30"/>
    </row>
    <row r="12" spans="1:5" ht="15.75" customHeight="1">
      <c r="A12" s="94" t="s">
        <v>43</v>
      </c>
      <c r="B12" s="93"/>
      <c r="C12" s="34" t="s">
        <v>44</v>
      </c>
      <c r="D12" s="30"/>
      <c r="E12" s="30"/>
    </row>
    <row r="13" spans="1:5" ht="15.75" customHeight="1">
      <c r="A13" s="94" t="s">
        <v>45</v>
      </c>
      <c r="B13" s="93"/>
      <c r="C13" s="36" t="s">
        <v>46</v>
      </c>
      <c r="D13" s="30"/>
      <c r="E13" s="30"/>
    </row>
    <row r="14" spans="1:3" ht="15.75" customHeight="1">
      <c r="A14" s="94" t="s">
        <v>47</v>
      </c>
      <c r="B14" s="93"/>
      <c r="C14" s="35" t="s">
        <v>48</v>
      </c>
    </row>
    <row r="15" spans="1:3" ht="15.75" customHeight="1">
      <c r="A15" s="94" t="s">
        <v>49</v>
      </c>
      <c r="B15" s="93"/>
      <c r="C15" s="36" t="s">
        <v>50</v>
      </c>
    </row>
    <row r="16" spans="1:3" ht="15.75" customHeight="1">
      <c r="A16" s="95" t="s">
        <v>51</v>
      </c>
      <c r="B16" s="37" t="s">
        <v>52</v>
      </c>
      <c r="C16" s="41">
        <v>40026</v>
      </c>
    </row>
    <row r="17" spans="1:3" ht="15.75" customHeight="1">
      <c r="A17" s="96"/>
      <c r="B17" s="37" t="s">
        <v>53</v>
      </c>
      <c r="C17" s="41">
        <v>40055</v>
      </c>
    </row>
    <row r="18" spans="1:3" ht="15.75" customHeight="1">
      <c r="A18" s="94" t="s">
        <v>54</v>
      </c>
      <c r="B18" s="93"/>
      <c r="C18" s="38" t="s">
        <v>33</v>
      </c>
    </row>
    <row r="19" spans="1:3" ht="15.75" customHeight="1">
      <c r="A19" s="94" t="s">
        <v>55</v>
      </c>
      <c r="B19" s="93"/>
      <c r="C19" s="38" t="s">
        <v>33</v>
      </c>
    </row>
    <row r="20" spans="1:3" ht="15.75" customHeight="1">
      <c r="A20" s="94" t="s">
        <v>56</v>
      </c>
      <c r="B20" s="93"/>
      <c r="C20" s="36" t="s">
        <v>33</v>
      </c>
    </row>
    <row r="21" spans="1:3" ht="15.75" customHeight="1">
      <c r="A21" s="94" t="s">
        <v>57</v>
      </c>
      <c r="B21" s="93"/>
      <c r="C21" s="36" t="s">
        <v>58</v>
      </c>
    </row>
    <row r="22" ht="6.75" customHeight="1"/>
    <row r="23" spans="1:3" ht="15.75" customHeight="1">
      <c r="A23" s="92" t="s">
        <v>60</v>
      </c>
      <c r="B23" s="93"/>
      <c r="C23" s="39" t="s">
        <v>29</v>
      </c>
    </row>
    <row r="24" spans="1:3" ht="15.75" customHeight="1">
      <c r="A24" s="92" t="s">
        <v>12</v>
      </c>
      <c r="B24" s="93"/>
      <c r="C24" s="39" t="s">
        <v>62</v>
      </c>
    </row>
    <row r="25" spans="1:3" ht="15.75" customHeight="1">
      <c r="A25" s="92" t="s">
        <v>61</v>
      </c>
      <c r="B25" s="93"/>
      <c r="C25" s="39" t="s">
        <v>63</v>
      </c>
    </row>
    <row r="26" spans="1:3" ht="15.75" customHeight="1">
      <c r="A26" s="92" t="s">
        <v>64</v>
      </c>
      <c r="B26" s="93"/>
      <c r="C26" s="39" t="s">
        <v>71</v>
      </c>
    </row>
    <row r="27" spans="1:3" ht="15.75" customHeight="1">
      <c r="A27" s="92" t="s">
        <v>65</v>
      </c>
      <c r="B27" s="93"/>
      <c r="C27" s="39" t="s">
        <v>73</v>
      </c>
    </row>
    <row r="28" spans="1:3" ht="15.75" customHeight="1">
      <c r="A28" s="92" t="s">
        <v>66</v>
      </c>
      <c r="B28" s="93"/>
      <c r="C28" s="39" t="s">
        <v>72</v>
      </c>
    </row>
    <row r="29" spans="1:3" ht="15.75" customHeight="1">
      <c r="A29" s="92" t="s">
        <v>67</v>
      </c>
      <c r="B29" s="93"/>
      <c r="C29" s="39" t="s">
        <v>75</v>
      </c>
    </row>
    <row r="30" spans="1:3" ht="15.75" customHeight="1">
      <c r="A30" s="92" t="s">
        <v>68</v>
      </c>
      <c r="B30" s="93"/>
      <c r="C30" s="39" t="s">
        <v>76</v>
      </c>
    </row>
    <row r="31" spans="1:3" ht="15.75" customHeight="1">
      <c r="A31" s="92" t="s">
        <v>69</v>
      </c>
      <c r="B31" s="93"/>
      <c r="C31" s="39" t="s">
        <v>77</v>
      </c>
    </row>
    <row r="32" spans="1:3" ht="15.75" customHeight="1">
      <c r="A32" s="92" t="s">
        <v>70</v>
      </c>
      <c r="B32" s="93"/>
      <c r="C32" s="39" t="s">
        <v>74</v>
      </c>
    </row>
  </sheetData>
  <sheetProtection/>
  <mergeCells count="29"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21:B21"/>
    <mergeCell ref="A14:B14"/>
    <mergeCell ref="A15:B15"/>
    <mergeCell ref="A16:A17"/>
    <mergeCell ref="A18:B18"/>
    <mergeCell ref="A19:B19"/>
    <mergeCell ref="A20:B20"/>
    <mergeCell ref="A29:B29"/>
    <mergeCell ref="A30:B30"/>
    <mergeCell ref="A31:B31"/>
    <mergeCell ref="A32:B32"/>
    <mergeCell ref="A23:B23"/>
    <mergeCell ref="A24:B24"/>
    <mergeCell ref="A25:B25"/>
    <mergeCell ref="A26:B26"/>
    <mergeCell ref="A27:B27"/>
    <mergeCell ref="A28:B28"/>
  </mergeCells>
  <printOptions/>
  <pageMargins left="0.7" right="0.7" top="0.75" bottom="0.75" header="0.3" footer="0.3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J707"/>
  <sheetViews>
    <sheetView zoomScale="50" zoomScaleNormal="50" zoomScalePageLayoutView="0" workbookViewId="0" topLeftCell="A1">
      <selection activeCell="A7" sqref="A7:J8"/>
    </sheetView>
  </sheetViews>
  <sheetFormatPr defaultColWidth="2.50390625" defaultRowHeight="14.25" customHeight="1"/>
  <cols>
    <col min="1" max="10" width="2.50390625" style="2" customWidth="1"/>
    <col min="11" max="16" width="2.125" style="2" customWidth="1"/>
    <col min="17" max="22" width="2.375" style="2" customWidth="1"/>
    <col min="23" max="88" width="2.375" style="1" customWidth="1"/>
    <col min="89" max="16384" width="2.50390625" style="1" customWidth="1"/>
  </cols>
  <sheetData>
    <row r="1" spans="1:88" s="16" customFormat="1" ht="21" customHeight="1">
      <c r="A1" s="173" t="s">
        <v>9</v>
      </c>
      <c r="B1" s="174"/>
      <c r="C1" s="174"/>
      <c r="D1" s="174"/>
      <c r="E1" s="174"/>
      <c r="F1" s="174"/>
      <c r="G1" s="174"/>
      <c r="H1" s="174"/>
      <c r="I1" s="174"/>
      <c r="J1" s="174"/>
      <c r="K1" s="179" t="s">
        <v>14</v>
      </c>
      <c r="L1" s="180"/>
      <c r="M1" s="180"/>
      <c r="N1" s="180"/>
      <c r="O1" s="180"/>
      <c r="P1" s="181"/>
      <c r="Q1" s="182" t="str">
        <f>'入力表'!C8</f>
        <v>○○○○改修工事</v>
      </c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4" t="s">
        <v>0</v>
      </c>
      <c r="AG1" s="253"/>
      <c r="AH1" s="253"/>
      <c r="AI1" s="253"/>
      <c r="AJ1" s="186"/>
      <c r="AK1" s="182" t="str">
        <f>'入力表'!C23</f>
        <v>○○○株式会社</v>
      </c>
      <c r="AL1" s="183"/>
      <c r="AM1" s="183"/>
      <c r="AN1" s="183"/>
      <c r="AO1" s="183"/>
      <c r="AP1" s="183"/>
      <c r="AQ1" s="183"/>
      <c r="AR1" s="183"/>
      <c r="AS1" s="185"/>
      <c r="AT1" s="185"/>
      <c r="AU1" s="185"/>
      <c r="AV1" s="185"/>
      <c r="AW1" s="184" t="s">
        <v>80</v>
      </c>
      <c r="AX1" s="253"/>
      <c r="AY1" s="253"/>
      <c r="AZ1" s="253"/>
      <c r="BA1" s="253"/>
      <c r="BB1" s="183" t="str">
        <f>'入力表'!C26</f>
        <v>事務所部分の原状回復工事</v>
      </c>
      <c r="BC1" s="183"/>
      <c r="BD1" s="183"/>
      <c r="BE1" s="183"/>
      <c r="BF1" s="183"/>
      <c r="BG1" s="183"/>
      <c r="BH1" s="183"/>
      <c r="BI1" s="183"/>
      <c r="BJ1" s="183"/>
      <c r="BK1" s="183"/>
      <c r="BL1" s="183"/>
      <c r="BM1" s="183"/>
      <c r="BN1" s="183"/>
      <c r="BO1" s="183"/>
      <c r="BP1" s="183"/>
      <c r="BQ1" s="183"/>
      <c r="BR1" s="183"/>
      <c r="BS1" s="183"/>
      <c r="BT1" s="183"/>
      <c r="BU1" s="183"/>
      <c r="BV1" s="183"/>
      <c r="BW1" s="183"/>
      <c r="BX1" s="183"/>
      <c r="BY1" s="183"/>
      <c r="BZ1" s="183"/>
      <c r="CA1" s="183"/>
      <c r="CB1" s="183"/>
      <c r="CC1" s="183"/>
      <c r="CD1" s="183"/>
      <c r="CE1" s="183"/>
      <c r="CF1" s="183"/>
      <c r="CG1" s="183"/>
      <c r="CH1" s="274"/>
      <c r="CI1" s="274"/>
      <c r="CJ1" s="275"/>
    </row>
    <row r="2" spans="1:88" s="16" customFormat="1" ht="21" customHeight="1">
      <c r="A2" s="175"/>
      <c r="B2" s="176"/>
      <c r="C2" s="176"/>
      <c r="D2" s="176"/>
      <c r="E2" s="176"/>
      <c r="F2" s="176"/>
      <c r="G2" s="176"/>
      <c r="H2" s="176"/>
      <c r="I2" s="176"/>
      <c r="J2" s="176"/>
      <c r="K2" s="163" t="s">
        <v>15</v>
      </c>
      <c r="L2" s="147"/>
      <c r="M2" s="147"/>
      <c r="N2" s="147"/>
      <c r="O2" s="147"/>
      <c r="P2" s="164"/>
      <c r="Q2" s="165">
        <f>'入力表'!C16</f>
        <v>40026</v>
      </c>
      <c r="R2" s="166"/>
      <c r="S2" s="166"/>
      <c r="T2" s="166"/>
      <c r="U2" s="166"/>
      <c r="V2" s="166"/>
      <c r="W2" s="199"/>
      <c r="X2" s="25" t="s">
        <v>83</v>
      </c>
      <c r="Y2" s="167">
        <f>'入力表'!C17</f>
        <v>40055</v>
      </c>
      <c r="Z2" s="167"/>
      <c r="AA2" s="167"/>
      <c r="AB2" s="167"/>
      <c r="AC2" s="167"/>
      <c r="AD2" s="167"/>
      <c r="AE2" s="195"/>
      <c r="AF2" s="163" t="s">
        <v>1</v>
      </c>
      <c r="AG2" s="199"/>
      <c r="AH2" s="199"/>
      <c r="AI2" s="199"/>
      <c r="AJ2" s="164"/>
      <c r="AK2" s="171" t="str">
        <f>'入力表'!C24</f>
        <v>○○○設計事務所</v>
      </c>
      <c r="AL2" s="148"/>
      <c r="AM2" s="148"/>
      <c r="AN2" s="148"/>
      <c r="AO2" s="148"/>
      <c r="AP2" s="148"/>
      <c r="AQ2" s="148"/>
      <c r="AR2" s="148"/>
      <c r="AS2" s="195"/>
      <c r="AT2" s="195"/>
      <c r="AU2" s="195"/>
      <c r="AV2" s="195"/>
      <c r="AW2" s="163" t="s">
        <v>81</v>
      </c>
      <c r="AX2" s="199"/>
      <c r="AY2" s="199"/>
      <c r="AZ2" s="199"/>
      <c r="BA2" s="199"/>
      <c r="BB2" s="147" t="str">
        <f>'入力表'!C27</f>
        <v>事務所ビル</v>
      </c>
      <c r="BC2" s="147"/>
      <c r="BD2" s="147"/>
      <c r="BE2" s="147"/>
      <c r="BF2" s="147"/>
      <c r="BG2" s="147"/>
      <c r="BH2" s="147"/>
      <c r="BI2" s="199" t="s">
        <v>4</v>
      </c>
      <c r="BJ2" s="199"/>
      <c r="BK2" s="199"/>
      <c r="BL2" s="199"/>
      <c r="BM2" s="199"/>
      <c r="BN2" s="147" t="str">
        <f>'入力表'!C29</f>
        <v>150㎡</v>
      </c>
      <c r="BO2" s="147"/>
      <c r="BP2" s="147"/>
      <c r="BQ2" s="147"/>
      <c r="BR2" s="147"/>
      <c r="BS2" s="147"/>
      <c r="BT2" s="272"/>
      <c r="BU2" s="199" t="s">
        <v>6</v>
      </c>
      <c r="BV2" s="199"/>
      <c r="BW2" s="199"/>
      <c r="BX2" s="199"/>
      <c r="BY2" s="199"/>
      <c r="BZ2" s="199"/>
      <c r="CA2" s="148" t="str">
        <f>'入力表'!C31</f>
        <v>450㎡</v>
      </c>
      <c r="CB2" s="148"/>
      <c r="CC2" s="148"/>
      <c r="CD2" s="148"/>
      <c r="CE2" s="148"/>
      <c r="CF2" s="148"/>
      <c r="CG2" s="148"/>
      <c r="CH2" s="272"/>
      <c r="CI2" s="272"/>
      <c r="CJ2" s="273"/>
    </row>
    <row r="3" spans="1:88" s="16" customFormat="1" ht="21" customHeight="1">
      <c r="A3" s="177"/>
      <c r="B3" s="178"/>
      <c r="C3" s="178"/>
      <c r="D3" s="178"/>
      <c r="E3" s="178"/>
      <c r="F3" s="178"/>
      <c r="G3" s="178"/>
      <c r="H3" s="178"/>
      <c r="I3" s="178"/>
      <c r="J3" s="178"/>
      <c r="K3" s="150" t="s">
        <v>16</v>
      </c>
      <c r="L3" s="151"/>
      <c r="M3" s="151"/>
      <c r="N3" s="151"/>
      <c r="O3" s="151"/>
      <c r="P3" s="152"/>
      <c r="Q3" s="193">
        <f>'入力表'!C10</f>
        <v>39965</v>
      </c>
      <c r="R3" s="282"/>
      <c r="S3" s="282"/>
      <c r="T3" s="282"/>
      <c r="U3" s="282"/>
      <c r="V3" s="282"/>
      <c r="W3" s="194"/>
      <c r="X3" s="194"/>
      <c r="Y3" s="194"/>
      <c r="Z3" s="194"/>
      <c r="AA3" s="194"/>
      <c r="AB3" s="194"/>
      <c r="AC3" s="194"/>
      <c r="AD3" s="194"/>
      <c r="AE3" s="194"/>
      <c r="AF3" s="204" t="s">
        <v>2</v>
      </c>
      <c r="AG3" s="205"/>
      <c r="AH3" s="205"/>
      <c r="AI3" s="205"/>
      <c r="AJ3" s="283"/>
      <c r="AK3" s="284" t="str">
        <f>'入力表'!C25</f>
        <v>株式会社　ホームプランニング</v>
      </c>
      <c r="AL3" s="285"/>
      <c r="AM3" s="285"/>
      <c r="AN3" s="285"/>
      <c r="AO3" s="285"/>
      <c r="AP3" s="285"/>
      <c r="AQ3" s="285"/>
      <c r="AR3" s="285"/>
      <c r="AS3" s="286"/>
      <c r="AT3" s="286"/>
      <c r="AU3" s="286"/>
      <c r="AV3" s="286"/>
      <c r="AW3" s="150" t="s">
        <v>82</v>
      </c>
      <c r="AX3" s="200"/>
      <c r="AY3" s="200"/>
      <c r="AZ3" s="200"/>
      <c r="BA3" s="200"/>
      <c r="BB3" s="151" t="str">
        <f>'入力表'!C28</f>
        <v>RC造　４階建</v>
      </c>
      <c r="BC3" s="151"/>
      <c r="BD3" s="151"/>
      <c r="BE3" s="151"/>
      <c r="BF3" s="151"/>
      <c r="BG3" s="151"/>
      <c r="BH3" s="151"/>
      <c r="BI3" s="200" t="s">
        <v>5</v>
      </c>
      <c r="BJ3" s="200"/>
      <c r="BK3" s="200"/>
      <c r="BL3" s="200"/>
      <c r="BM3" s="200"/>
      <c r="BN3" s="151" t="str">
        <f>'入力表'!C30</f>
        <v>100㎡</v>
      </c>
      <c r="BO3" s="151"/>
      <c r="BP3" s="151"/>
      <c r="BQ3" s="151"/>
      <c r="BR3" s="151"/>
      <c r="BS3" s="151"/>
      <c r="BT3" s="265"/>
      <c r="BU3" s="200" t="s">
        <v>79</v>
      </c>
      <c r="BV3" s="200"/>
      <c r="BW3" s="200"/>
      <c r="BX3" s="200"/>
      <c r="BY3" s="200"/>
      <c r="BZ3" s="200"/>
      <c r="CA3" s="191" t="str">
        <f>'入力表'!C32</f>
        <v>なし</v>
      </c>
      <c r="CB3" s="191"/>
      <c r="CC3" s="191"/>
      <c r="CD3" s="191"/>
      <c r="CE3" s="191"/>
      <c r="CF3" s="191"/>
      <c r="CG3" s="191"/>
      <c r="CH3" s="265"/>
      <c r="CI3" s="265"/>
      <c r="CJ3" s="271"/>
    </row>
    <row r="4" spans="1:88" s="16" customFormat="1" ht="17.25" customHeight="1">
      <c r="A4" s="127" t="s">
        <v>10</v>
      </c>
      <c r="B4" s="128"/>
      <c r="C4" s="128"/>
      <c r="D4" s="128"/>
      <c r="E4" s="128"/>
      <c r="F4" s="128"/>
      <c r="G4" s="128"/>
      <c r="H4" s="128"/>
      <c r="I4" s="128"/>
      <c r="J4" s="128"/>
      <c r="K4" s="204" t="s">
        <v>78</v>
      </c>
      <c r="L4" s="205"/>
      <c r="M4" s="205"/>
      <c r="N4" s="205"/>
      <c r="O4" s="205"/>
      <c r="P4" s="205"/>
      <c r="Q4" s="163" t="s">
        <v>94</v>
      </c>
      <c r="R4" s="272"/>
      <c r="S4" s="272"/>
      <c r="T4" s="272"/>
      <c r="U4" s="272"/>
      <c r="V4" s="272"/>
      <c r="W4" s="272"/>
      <c r="X4" s="272"/>
      <c r="Y4" s="272"/>
      <c r="Z4" s="272"/>
      <c r="AA4" s="272"/>
      <c r="AB4" s="272"/>
      <c r="AC4" s="272"/>
      <c r="AD4" s="272"/>
      <c r="AE4" s="272"/>
      <c r="AF4" s="272"/>
      <c r="AG4" s="272"/>
      <c r="AH4" s="272"/>
      <c r="AI4" s="272"/>
      <c r="AJ4" s="272"/>
      <c r="AK4" s="272"/>
      <c r="AL4" s="272"/>
      <c r="AM4" s="272"/>
      <c r="AN4" s="272"/>
      <c r="AO4" s="272"/>
      <c r="AP4" s="272"/>
      <c r="AQ4" s="272"/>
      <c r="AR4" s="272"/>
      <c r="AS4" s="272"/>
      <c r="AT4" s="272"/>
      <c r="AU4" s="272"/>
      <c r="AV4" s="272"/>
      <c r="AW4" s="272"/>
      <c r="AX4" s="272"/>
      <c r="AY4" s="272"/>
      <c r="AZ4" s="272"/>
      <c r="BA4" s="272"/>
      <c r="BB4" s="272"/>
      <c r="BC4" s="272"/>
      <c r="BD4" s="272"/>
      <c r="BE4" s="272"/>
      <c r="BF4" s="272"/>
      <c r="BG4" s="272"/>
      <c r="BH4" s="272"/>
      <c r="BI4" s="272"/>
      <c r="BJ4" s="272"/>
      <c r="BK4" s="272"/>
      <c r="BL4" s="272"/>
      <c r="BM4" s="272"/>
      <c r="BN4" s="272"/>
      <c r="BO4" s="272"/>
      <c r="BP4" s="272"/>
      <c r="BQ4" s="272"/>
      <c r="BR4" s="272"/>
      <c r="BS4" s="272"/>
      <c r="BT4" s="272"/>
      <c r="BU4" s="272"/>
      <c r="BV4" s="272"/>
      <c r="BW4" s="272"/>
      <c r="BX4" s="272"/>
      <c r="BY4" s="272"/>
      <c r="BZ4" s="272"/>
      <c r="CA4" s="272"/>
      <c r="CB4" s="272"/>
      <c r="CC4" s="272"/>
      <c r="CD4" s="272"/>
      <c r="CE4" s="272"/>
      <c r="CF4" s="272"/>
      <c r="CG4" s="272"/>
      <c r="CH4" s="272"/>
      <c r="CI4" s="272"/>
      <c r="CJ4" s="273"/>
    </row>
    <row r="5" spans="1:88" s="16" customFormat="1" ht="17.25" customHeight="1">
      <c r="A5" s="281"/>
      <c r="B5" s="131"/>
      <c r="C5" s="131"/>
      <c r="D5" s="131"/>
      <c r="E5" s="131"/>
      <c r="F5" s="131"/>
      <c r="G5" s="131"/>
      <c r="H5" s="131"/>
      <c r="I5" s="131"/>
      <c r="J5" s="131"/>
      <c r="K5" s="206"/>
      <c r="L5" s="207"/>
      <c r="M5" s="207"/>
      <c r="N5" s="207"/>
      <c r="O5" s="207"/>
      <c r="P5" s="207"/>
      <c r="Q5" s="98" t="s">
        <v>84</v>
      </c>
      <c r="R5" s="100"/>
      <c r="S5" s="100"/>
      <c r="T5" s="100"/>
      <c r="U5" s="100"/>
      <c r="V5" s="101"/>
      <c r="W5" s="98" t="s">
        <v>85</v>
      </c>
      <c r="X5" s="100"/>
      <c r="Y5" s="100"/>
      <c r="Z5" s="100"/>
      <c r="AA5" s="100"/>
      <c r="AB5" s="101"/>
      <c r="AC5" s="98" t="s">
        <v>86</v>
      </c>
      <c r="AD5" s="100"/>
      <c r="AE5" s="100"/>
      <c r="AF5" s="100"/>
      <c r="AG5" s="100"/>
      <c r="AH5" s="101"/>
      <c r="AI5" s="98" t="s">
        <v>87</v>
      </c>
      <c r="AJ5" s="100"/>
      <c r="AK5" s="100"/>
      <c r="AL5" s="100"/>
      <c r="AM5" s="100"/>
      <c r="AN5" s="101"/>
      <c r="AO5" s="98" t="s">
        <v>88</v>
      </c>
      <c r="AP5" s="100"/>
      <c r="AQ5" s="100"/>
      <c r="AR5" s="100"/>
      <c r="AS5" s="100"/>
      <c r="AT5" s="101"/>
      <c r="AU5" s="98" t="s">
        <v>89</v>
      </c>
      <c r="AV5" s="100"/>
      <c r="AW5" s="100"/>
      <c r="AX5" s="100"/>
      <c r="AY5" s="100"/>
      <c r="AZ5" s="101"/>
      <c r="BA5" s="98" t="s">
        <v>90</v>
      </c>
      <c r="BB5" s="100"/>
      <c r="BC5" s="100"/>
      <c r="BD5" s="100"/>
      <c r="BE5" s="100"/>
      <c r="BF5" s="101"/>
      <c r="BG5" s="98" t="s">
        <v>23</v>
      </c>
      <c r="BH5" s="100"/>
      <c r="BI5" s="100"/>
      <c r="BJ5" s="100"/>
      <c r="BK5" s="100"/>
      <c r="BL5" s="101"/>
      <c r="BM5" s="98" t="s">
        <v>24</v>
      </c>
      <c r="BN5" s="100"/>
      <c r="BO5" s="100"/>
      <c r="BP5" s="100"/>
      <c r="BQ5" s="100"/>
      <c r="BR5" s="101"/>
      <c r="BS5" s="98" t="s">
        <v>91</v>
      </c>
      <c r="BT5" s="100"/>
      <c r="BU5" s="100"/>
      <c r="BV5" s="100"/>
      <c r="BW5" s="100"/>
      <c r="BX5" s="101"/>
      <c r="BY5" s="98" t="s">
        <v>92</v>
      </c>
      <c r="BZ5" s="100"/>
      <c r="CA5" s="100"/>
      <c r="CB5" s="100"/>
      <c r="CC5" s="100"/>
      <c r="CD5" s="101"/>
      <c r="CE5" s="98" t="s">
        <v>93</v>
      </c>
      <c r="CF5" s="100"/>
      <c r="CG5" s="100"/>
      <c r="CH5" s="100"/>
      <c r="CI5" s="100"/>
      <c r="CJ5" s="102"/>
    </row>
    <row r="6" spans="1:88" ht="17.25" customHeight="1">
      <c r="A6" s="130"/>
      <c r="B6" s="131"/>
      <c r="C6" s="131"/>
      <c r="D6" s="131"/>
      <c r="E6" s="131"/>
      <c r="F6" s="131"/>
      <c r="G6" s="131"/>
      <c r="H6" s="131"/>
      <c r="I6" s="131"/>
      <c r="J6" s="131"/>
      <c r="K6" s="206"/>
      <c r="L6" s="207"/>
      <c r="M6" s="207"/>
      <c r="N6" s="207"/>
      <c r="O6" s="207"/>
      <c r="P6" s="208"/>
      <c r="Q6" s="88">
        <v>5</v>
      </c>
      <c r="R6" s="88">
        <v>10</v>
      </c>
      <c r="S6" s="88">
        <v>15</v>
      </c>
      <c r="T6" s="88">
        <v>20</v>
      </c>
      <c r="U6" s="88">
        <v>25</v>
      </c>
      <c r="V6" s="88">
        <v>31</v>
      </c>
      <c r="W6" s="88">
        <v>5</v>
      </c>
      <c r="X6" s="88">
        <v>10</v>
      </c>
      <c r="Y6" s="88">
        <v>15</v>
      </c>
      <c r="Z6" s="88">
        <v>20</v>
      </c>
      <c r="AA6" s="88">
        <v>25</v>
      </c>
      <c r="AB6" s="88">
        <v>28</v>
      </c>
      <c r="AC6" s="88">
        <v>5</v>
      </c>
      <c r="AD6" s="88">
        <v>10</v>
      </c>
      <c r="AE6" s="88">
        <v>15</v>
      </c>
      <c r="AF6" s="88">
        <v>20</v>
      </c>
      <c r="AG6" s="88">
        <v>25</v>
      </c>
      <c r="AH6" s="88">
        <v>31</v>
      </c>
      <c r="AI6" s="88">
        <v>5</v>
      </c>
      <c r="AJ6" s="88">
        <v>10</v>
      </c>
      <c r="AK6" s="88">
        <v>15</v>
      </c>
      <c r="AL6" s="88">
        <v>20</v>
      </c>
      <c r="AM6" s="88">
        <v>25</v>
      </c>
      <c r="AN6" s="88">
        <v>30</v>
      </c>
      <c r="AO6" s="88">
        <v>5</v>
      </c>
      <c r="AP6" s="88">
        <v>10</v>
      </c>
      <c r="AQ6" s="88">
        <v>15</v>
      </c>
      <c r="AR6" s="88">
        <v>20</v>
      </c>
      <c r="AS6" s="88">
        <v>25</v>
      </c>
      <c r="AT6" s="88">
        <v>31</v>
      </c>
      <c r="AU6" s="88">
        <v>5</v>
      </c>
      <c r="AV6" s="88">
        <v>10</v>
      </c>
      <c r="AW6" s="88">
        <v>15</v>
      </c>
      <c r="AX6" s="88">
        <v>20</v>
      </c>
      <c r="AY6" s="88">
        <v>25</v>
      </c>
      <c r="AZ6" s="88">
        <v>30</v>
      </c>
      <c r="BA6" s="88">
        <v>5</v>
      </c>
      <c r="BB6" s="88">
        <v>10</v>
      </c>
      <c r="BC6" s="88">
        <v>15</v>
      </c>
      <c r="BD6" s="88">
        <v>20</v>
      </c>
      <c r="BE6" s="88">
        <v>25</v>
      </c>
      <c r="BF6" s="88">
        <v>31</v>
      </c>
      <c r="BG6" s="88">
        <v>5</v>
      </c>
      <c r="BH6" s="88">
        <v>10</v>
      </c>
      <c r="BI6" s="88">
        <v>15</v>
      </c>
      <c r="BJ6" s="88">
        <v>20</v>
      </c>
      <c r="BK6" s="88">
        <v>25</v>
      </c>
      <c r="BL6" s="88">
        <v>31</v>
      </c>
      <c r="BM6" s="88">
        <v>5</v>
      </c>
      <c r="BN6" s="88">
        <v>10</v>
      </c>
      <c r="BO6" s="88">
        <v>15</v>
      </c>
      <c r="BP6" s="88">
        <v>20</v>
      </c>
      <c r="BQ6" s="88">
        <v>25</v>
      </c>
      <c r="BR6" s="88">
        <v>30</v>
      </c>
      <c r="BS6" s="88">
        <v>5</v>
      </c>
      <c r="BT6" s="88">
        <v>10</v>
      </c>
      <c r="BU6" s="88">
        <v>15</v>
      </c>
      <c r="BV6" s="88">
        <v>20</v>
      </c>
      <c r="BW6" s="88">
        <v>25</v>
      </c>
      <c r="BX6" s="88">
        <v>31</v>
      </c>
      <c r="BY6" s="88">
        <v>5</v>
      </c>
      <c r="BZ6" s="88">
        <v>10</v>
      </c>
      <c r="CA6" s="88">
        <v>15</v>
      </c>
      <c r="CB6" s="88">
        <v>20</v>
      </c>
      <c r="CC6" s="88">
        <v>25</v>
      </c>
      <c r="CD6" s="88">
        <v>30</v>
      </c>
      <c r="CE6" s="88">
        <v>5</v>
      </c>
      <c r="CF6" s="88">
        <v>10</v>
      </c>
      <c r="CG6" s="88">
        <v>15</v>
      </c>
      <c r="CH6" s="88">
        <v>20</v>
      </c>
      <c r="CI6" s="88">
        <v>25</v>
      </c>
      <c r="CJ6" s="89">
        <v>31</v>
      </c>
    </row>
    <row r="7" spans="1:88" ht="22.5" customHeight="1">
      <c r="A7" s="114"/>
      <c r="B7" s="115"/>
      <c r="C7" s="115"/>
      <c r="D7" s="115"/>
      <c r="E7" s="115"/>
      <c r="F7" s="115"/>
      <c r="G7" s="115"/>
      <c r="H7" s="115"/>
      <c r="I7" s="115"/>
      <c r="J7" s="115"/>
      <c r="K7" s="120"/>
      <c r="L7" s="121"/>
      <c r="M7" s="121"/>
      <c r="N7" s="121"/>
      <c r="O7" s="121"/>
      <c r="P7" s="122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55"/>
      <c r="CC7" s="55"/>
      <c r="CD7" s="55"/>
      <c r="CE7" s="26"/>
      <c r="CF7" s="26"/>
      <c r="CG7" s="26"/>
      <c r="CH7" s="55"/>
      <c r="CI7" s="55"/>
      <c r="CJ7" s="48"/>
    </row>
    <row r="8" spans="1:88" ht="11.25" customHeight="1">
      <c r="A8" s="117"/>
      <c r="B8" s="118"/>
      <c r="C8" s="118"/>
      <c r="D8" s="118"/>
      <c r="E8" s="118"/>
      <c r="F8" s="118"/>
      <c r="G8" s="118"/>
      <c r="H8" s="118"/>
      <c r="I8" s="118"/>
      <c r="J8" s="118"/>
      <c r="K8" s="123"/>
      <c r="L8" s="118"/>
      <c r="M8" s="118"/>
      <c r="N8" s="118"/>
      <c r="O8" s="118"/>
      <c r="P8" s="119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56"/>
      <c r="CC8" s="56"/>
      <c r="CD8" s="56"/>
      <c r="CE8" s="27"/>
      <c r="CF8" s="27"/>
      <c r="CG8" s="27"/>
      <c r="CH8" s="56"/>
      <c r="CI8" s="56"/>
      <c r="CJ8" s="49"/>
    </row>
    <row r="9" spans="1:88" ht="22.5" customHeight="1">
      <c r="A9" s="114"/>
      <c r="B9" s="115"/>
      <c r="C9" s="115"/>
      <c r="D9" s="115"/>
      <c r="E9" s="115"/>
      <c r="F9" s="115"/>
      <c r="G9" s="115"/>
      <c r="H9" s="115"/>
      <c r="I9" s="115"/>
      <c r="J9" s="115"/>
      <c r="K9" s="120"/>
      <c r="L9" s="121"/>
      <c r="M9" s="121"/>
      <c r="N9" s="121"/>
      <c r="O9" s="121"/>
      <c r="P9" s="122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55"/>
      <c r="CC9" s="55"/>
      <c r="CD9" s="55"/>
      <c r="CE9" s="26"/>
      <c r="CF9" s="26"/>
      <c r="CG9" s="26"/>
      <c r="CH9" s="55"/>
      <c r="CI9" s="55"/>
      <c r="CJ9" s="48"/>
    </row>
    <row r="10" spans="1:88" ht="11.25" customHeight="1">
      <c r="A10" s="117"/>
      <c r="B10" s="118"/>
      <c r="C10" s="118"/>
      <c r="D10" s="118"/>
      <c r="E10" s="118"/>
      <c r="F10" s="118"/>
      <c r="G10" s="118"/>
      <c r="H10" s="118"/>
      <c r="I10" s="118"/>
      <c r="J10" s="118"/>
      <c r="K10" s="123"/>
      <c r="L10" s="118"/>
      <c r="M10" s="118"/>
      <c r="N10" s="118"/>
      <c r="O10" s="118"/>
      <c r="P10" s="119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56"/>
      <c r="CC10" s="56"/>
      <c r="CD10" s="56"/>
      <c r="CE10" s="27"/>
      <c r="CF10" s="27"/>
      <c r="CG10" s="27"/>
      <c r="CH10" s="56"/>
      <c r="CI10" s="56"/>
      <c r="CJ10" s="49"/>
    </row>
    <row r="11" spans="1:88" ht="22.5" customHeight="1">
      <c r="A11" s="114"/>
      <c r="B11" s="115"/>
      <c r="C11" s="115"/>
      <c r="D11" s="115"/>
      <c r="E11" s="115"/>
      <c r="F11" s="115"/>
      <c r="G11" s="115"/>
      <c r="H11" s="115"/>
      <c r="I11" s="115"/>
      <c r="J11" s="115"/>
      <c r="K11" s="120"/>
      <c r="L11" s="121"/>
      <c r="M11" s="121"/>
      <c r="N11" s="121"/>
      <c r="O11" s="121"/>
      <c r="P11" s="122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55"/>
      <c r="CC11" s="55"/>
      <c r="CD11" s="55"/>
      <c r="CE11" s="26"/>
      <c r="CF11" s="26"/>
      <c r="CG11" s="26"/>
      <c r="CH11" s="55"/>
      <c r="CI11" s="55"/>
      <c r="CJ11" s="48"/>
    </row>
    <row r="12" spans="1:88" ht="11.25" customHeight="1">
      <c r="A12" s="117"/>
      <c r="B12" s="118"/>
      <c r="C12" s="118"/>
      <c r="D12" s="118"/>
      <c r="E12" s="118"/>
      <c r="F12" s="118"/>
      <c r="G12" s="118"/>
      <c r="H12" s="118"/>
      <c r="I12" s="118"/>
      <c r="J12" s="118"/>
      <c r="K12" s="123"/>
      <c r="L12" s="118"/>
      <c r="M12" s="118"/>
      <c r="N12" s="118"/>
      <c r="O12" s="118"/>
      <c r="P12" s="119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56"/>
      <c r="CC12" s="56"/>
      <c r="CD12" s="56"/>
      <c r="CE12" s="27"/>
      <c r="CF12" s="27"/>
      <c r="CG12" s="27"/>
      <c r="CH12" s="56"/>
      <c r="CI12" s="56"/>
      <c r="CJ12" s="49"/>
    </row>
    <row r="13" spans="1:88" ht="22.5" customHeight="1">
      <c r="A13" s="114"/>
      <c r="B13" s="115"/>
      <c r="C13" s="115"/>
      <c r="D13" s="115"/>
      <c r="E13" s="115"/>
      <c r="F13" s="115"/>
      <c r="G13" s="115"/>
      <c r="H13" s="115"/>
      <c r="I13" s="115"/>
      <c r="J13" s="115"/>
      <c r="K13" s="120"/>
      <c r="L13" s="121"/>
      <c r="M13" s="121"/>
      <c r="N13" s="121"/>
      <c r="O13" s="121"/>
      <c r="P13" s="122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55"/>
      <c r="CC13" s="55"/>
      <c r="CD13" s="55"/>
      <c r="CE13" s="26"/>
      <c r="CF13" s="26"/>
      <c r="CG13" s="26"/>
      <c r="CH13" s="55"/>
      <c r="CI13" s="55"/>
      <c r="CJ13" s="48"/>
    </row>
    <row r="14" spans="1:88" ht="11.25" customHeight="1">
      <c r="A14" s="117"/>
      <c r="B14" s="118"/>
      <c r="C14" s="118"/>
      <c r="D14" s="118"/>
      <c r="E14" s="118"/>
      <c r="F14" s="118"/>
      <c r="G14" s="118"/>
      <c r="H14" s="118"/>
      <c r="I14" s="118"/>
      <c r="J14" s="118"/>
      <c r="K14" s="123"/>
      <c r="L14" s="118"/>
      <c r="M14" s="118"/>
      <c r="N14" s="118"/>
      <c r="O14" s="118"/>
      <c r="P14" s="119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56"/>
      <c r="CC14" s="56"/>
      <c r="CD14" s="56"/>
      <c r="CE14" s="27"/>
      <c r="CF14" s="27"/>
      <c r="CG14" s="27"/>
      <c r="CH14" s="56"/>
      <c r="CI14" s="56"/>
      <c r="CJ14" s="49"/>
    </row>
    <row r="15" spans="1:88" ht="22.5" customHeight="1">
      <c r="A15" s="114"/>
      <c r="B15" s="115"/>
      <c r="C15" s="115"/>
      <c r="D15" s="115"/>
      <c r="E15" s="115"/>
      <c r="F15" s="115"/>
      <c r="G15" s="115"/>
      <c r="H15" s="115"/>
      <c r="I15" s="115"/>
      <c r="J15" s="115"/>
      <c r="K15" s="120"/>
      <c r="L15" s="121"/>
      <c r="M15" s="121"/>
      <c r="N15" s="121"/>
      <c r="O15" s="121"/>
      <c r="P15" s="122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55"/>
      <c r="CC15" s="55"/>
      <c r="CD15" s="55"/>
      <c r="CE15" s="26"/>
      <c r="CF15" s="26"/>
      <c r="CG15" s="26"/>
      <c r="CH15" s="55"/>
      <c r="CI15" s="55"/>
      <c r="CJ15" s="48"/>
    </row>
    <row r="16" spans="1:88" ht="11.25" customHeight="1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23"/>
      <c r="L16" s="118"/>
      <c r="M16" s="118"/>
      <c r="N16" s="118"/>
      <c r="O16" s="118"/>
      <c r="P16" s="119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56"/>
      <c r="CC16" s="56"/>
      <c r="CD16" s="56"/>
      <c r="CE16" s="27"/>
      <c r="CF16" s="27"/>
      <c r="CG16" s="27"/>
      <c r="CH16" s="56"/>
      <c r="CI16" s="56"/>
      <c r="CJ16" s="49"/>
    </row>
    <row r="17" spans="1:88" ht="22.5" customHeight="1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20"/>
      <c r="L17" s="121"/>
      <c r="M17" s="121"/>
      <c r="N17" s="121"/>
      <c r="O17" s="121"/>
      <c r="P17" s="122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55"/>
      <c r="CC17" s="55"/>
      <c r="CD17" s="55"/>
      <c r="CE17" s="26"/>
      <c r="CF17" s="26"/>
      <c r="CG17" s="26"/>
      <c r="CH17" s="55"/>
      <c r="CI17" s="55"/>
      <c r="CJ17" s="48"/>
    </row>
    <row r="18" spans="1:88" ht="11.25" customHeight="1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23"/>
      <c r="L18" s="118"/>
      <c r="M18" s="118"/>
      <c r="N18" s="118"/>
      <c r="O18" s="118"/>
      <c r="P18" s="119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56"/>
      <c r="CC18" s="56"/>
      <c r="CD18" s="56"/>
      <c r="CE18" s="27"/>
      <c r="CF18" s="27"/>
      <c r="CG18" s="27"/>
      <c r="CH18" s="56"/>
      <c r="CI18" s="56"/>
      <c r="CJ18" s="49"/>
    </row>
    <row r="19" spans="1:88" ht="22.5" customHeight="1">
      <c r="A19" s="114"/>
      <c r="B19" s="115"/>
      <c r="C19" s="115"/>
      <c r="D19" s="115"/>
      <c r="E19" s="115"/>
      <c r="F19" s="115"/>
      <c r="G19" s="115"/>
      <c r="H19" s="115"/>
      <c r="I19" s="115"/>
      <c r="J19" s="115"/>
      <c r="K19" s="120"/>
      <c r="L19" s="121"/>
      <c r="M19" s="121"/>
      <c r="N19" s="121"/>
      <c r="O19" s="121"/>
      <c r="P19" s="122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55"/>
      <c r="CC19" s="55"/>
      <c r="CD19" s="55"/>
      <c r="CE19" s="26"/>
      <c r="CF19" s="26"/>
      <c r="CG19" s="26"/>
      <c r="CH19" s="55"/>
      <c r="CI19" s="55"/>
      <c r="CJ19" s="48"/>
    </row>
    <row r="20" spans="1:88" ht="11.25" customHeight="1">
      <c r="A20" s="117"/>
      <c r="B20" s="118"/>
      <c r="C20" s="118"/>
      <c r="D20" s="118"/>
      <c r="E20" s="118"/>
      <c r="F20" s="118"/>
      <c r="G20" s="118"/>
      <c r="H20" s="118"/>
      <c r="I20" s="118"/>
      <c r="J20" s="118"/>
      <c r="K20" s="123"/>
      <c r="L20" s="118"/>
      <c r="M20" s="118"/>
      <c r="N20" s="118"/>
      <c r="O20" s="118"/>
      <c r="P20" s="119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56"/>
      <c r="CC20" s="56"/>
      <c r="CD20" s="56"/>
      <c r="CE20" s="27"/>
      <c r="CF20" s="27"/>
      <c r="CG20" s="27"/>
      <c r="CH20" s="56"/>
      <c r="CI20" s="56"/>
      <c r="CJ20" s="49"/>
    </row>
    <row r="21" spans="1:88" ht="22.5" customHeight="1">
      <c r="A21" s="114"/>
      <c r="B21" s="115"/>
      <c r="C21" s="115"/>
      <c r="D21" s="115"/>
      <c r="E21" s="115"/>
      <c r="F21" s="115"/>
      <c r="G21" s="115"/>
      <c r="H21" s="115"/>
      <c r="I21" s="115"/>
      <c r="J21" s="115"/>
      <c r="K21" s="120"/>
      <c r="L21" s="121"/>
      <c r="M21" s="121"/>
      <c r="N21" s="121"/>
      <c r="O21" s="121"/>
      <c r="P21" s="122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55"/>
      <c r="CC21" s="55"/>
      <c r="CD21" s="55"/>
      <c r="CE21" s="26"/>
      <c r="CF21" s="26"/>
      <c r="CG21" s="26"/>
      <c r="CH21" s="55"/>
      <c r="CI21" s="55"/>
      <c r="CJ21" s="48"/>
    </row>
    <row r="22" spans="1:88" ht="11.25" customHeight="1">
      <c r="A22" s="117"/>
      <c r="B22" s="118"/>
      <c r="C22" s="118"/>
      <c r="D22" s="118"/>
      <c r="E22" s="118"/>
      <c r="F22" s="118"/>
      <c r="G22" s="118"/>
      <c r="H22" s="118"/>
      <c r="I22" s="118"/>
      <c r="J22" s="118"/>
      <c r="K22" s="123"/>
      <c r="L22" s="118"/>
      <c r="M22" s="118"/>
      <c r="N22" s="118"/>
      <c r="O22" s="118"/>
      <c r="P22" s="119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56"/>
      <c r="CC22" s="56"/>
      <c r="CD22" s="56"/>
      <c r="CE22" s="27"/>
      <c r="CF22" s="27"/>
      <c r="CG22" s="27"/>
      <c r="CH22" s="56"/>
      <c r="CI22" s="56"/>
      <c r="CJ22" s="49"/>
    </row>
    <row r="23" spans="1:88" ht="22.5" customHeight="1">
      <c r="A23" s="114"/>
      <c r="B23" s="115"/>
      <c r="C23" s="115"/>
      <c r="D23" s="115"/>
      <c r="E23" s="115"/>
      <c r="F23" s="115"/>
      <c r="G23" s="115"/>
      <c r="H23" s="115"/>
      <c r="I23" s="115"/>
      <c r="J23" s="115"/>
      <c r="K23" s="120"/>
      <c r="L23" s="121"/>
      <c r="M23" s="121"/>
      <c r="N23" s="121"/>
      <c r="O23" s="121"/>
      <c r="P23" s="122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55"/>
      <c r="CC23" s="55"/>
      <c r="CD23" s="55"/>
      <c r="CE23" s="26"/>
      <c r="CF23" s="26"/>
      <c r="CG23" s="26"/>
      <c r="CH23" s="55"/>
      <c r="CI23" s="55"/>
      <c r="CJ23" s="48"/>
    </row>
    <row r="24" spans="1:88" ht="11.25" customHeight="1">
      <c r="A24" s="117"/>
      <c r="B24" s="118"/>
      <c r="C24" s="118"/>
      <c r="D24" s="118"/>
      <c r="E24" s="118"/>
      <c r="F24" s="118"/>
      <c r="G24" s="118"/>
      <c r="H24" s="118"/>
      <c r="I24" s="118"/>
      <c r="J24" s="118"/>
      <c r="K24" s="123"/>
      <c r="L24" s="118"/>
      <c r="M24" s="118"/>
      <c r="N24" s="118"/>
      <c r="O24" s="118"/>
      <c r="P24" s="119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56"/>
      <c r="CC24" s="56"/>
      <c r="CD24" s="56"/>
      <c r="CE24" s="27"/>
      <c r="CF24" s="27"/>
      <c r="CG24" s="27"/>
      <c r="CH24" s="56"/>
      <c r="CI24" s="56"/>
      <c r="CJ24" s="49"/>
    </row>
    <row r="25" spans="1:88" ht="22.5" customHeight="1">
      <c r="A25" s="114"/>
      <c r="B25" s="115"/>
      <c r="C25" s="115"/>
      <c r="D25" s="115"/>
      <c r="E25" s="115"/>
      <c r="F25" s="115"/>
      <c r="G25" s="115"/>
      <c r="H25" s="115"/>
      <c r="I25" s="115"/>
      <c r="J25" s="115"/>
      <c r="K25" s="120"/>
      <c r="L25" s="121"/>
      <c r="M25" s="121"/>
      <c r="N25" s="121"/>
      <c r="O25" s="121"/>
      <c r="P25" s="122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55"/>
      <c r="CC25" s="55"/>
      <c r="CD25" s="55"/>
      <c r="CE25" s="26"/>
      <c r="CF25" s="26"/>
      <c r="CG25" s="26"/>
      <c r="CH25" s="55"/>
      <c r="CI25" s="55"/>
      <c r="CJ25" s="48"/>
    </row>
    <row r="26" spans="1:88" ht="11.25" customHeight="1">
      <c r="A26" s="117"/>
      <c r="B26" s="118"/>
      <c r="C26" s="118"/>
      <c r="D26" s="118"/>
      <c r="E26" s="118"/>
      <c r="F26" s="118"/>
      <c r="G26" s="118"/>
      <c r="H26" s="118"/>
      <c r="I26" s="118"/>
      <c r="J26" s="118"/>
      <c r="K26" s="123"/>
      <c r="L26" s="118"/>
      <c r="M26" s="118"/>
      <c r="N26" s="118"/>
      <c r="O26" s="118"/>
      <c r="P26" s="119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56"/>
      <c r="CC26" s="56"/>
      <c r="CD26" s="56"/>
      <c r="CE26" s="27"/>
      <c r="CF26" s="27"/>
      <c r="CG26" s="27"/>
      <c r="CH26" s="56"/>
      <c r="CI26" s="56"/>
      <c r="CJ26" s="49"/>
    </row>
    <row r="27" spans="1:88" ht="22.5" customHeight="1">
      <c r="A27" s="114"/>
      <c r="B27" s="115"/>
      <c r="C27" s="115"/>
      <c r="D27" s="115"/>
      <c r="E27" s="115"/>
      <c r="F27" s="115"/>
      <c r="G27" s="115"/>
      <c r="H27" s="115"/>
      <c r="I27" s="115"/>
      <c r="J27" s="115"/>
      <c r="K27" s="120"/>
      <c r="L27" s="121"/>
      <c r="M27" s="121"/>
      <c r="N27" s="121"/>
      <c r="O27" s="121"/>
      <c r="P27" s="122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55"/>
      <c r="CC27" s="55"/>
      <c r="CD27" s="55"/>
      <c r="CE27" s="26"/>
      <c r="CF27" s="26"/>
      <c r="CG27" s="26"/>
      <c r="CH27" s="55"/>
      <c r="CI27" s="55"/>
      <c r="CJ27" s="48"/>
    </row>
    <row r="28" spans="1:88" ht="11.25" customHeight="1">
      <c r="A28" s="117"/>
      <c r="B28" s="118"/>
      <c r="C28" s="118"/>
      <c r="D28" s="118"/>
      <c r="E28" s="118"/>
      <c r="F28" s="118"/>
      <c r="G28" s="118"/>
      <c r="H28" s="118"/>
      <c r="I28" s="118"/>
      <c r="J28" s="118"/>
      <c r="K28" s="123"/>
      <c r="L28" s="118"/>
      <c r="M28" s="118"/>
      <c r="N28" s="118"/>
      <c r="O28" s="118"/>
      <c r="P28" s="119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56"/>
      <c r="CC28" s="56"/>
      <c r="CD28" s="56"/>
      <c r="CE28" s="27"/>
      <c r="CF28" s="27"/>
      <c r="CG28" s="27"/>
      <c r="CH28" s="56"/>
      <c r="CI28" s="56"/>
      <c r="CJ28" s="49"/>
    </row>
    <row r="29" spans="1:88" ht="22.5" customHeight="1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20"/>
      <c r="L29" s="121"/>
      <c r="M29" s="121"/>
      <c r="N29" s="121"/>
      <c r="O29" s="121"/>
      <c r="P29" s="122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55"/>
      <c r="CC29" s="55"/>
      <c r="CD29" s="55"/>
      <c r="CE29" s="26"/>
      <c r="CF29" s="26"/>
      <c r="CG29" s="26"/>
      <c r="CH29" s="55"/>
      <c r="CI29" s="55"/>
      <c r="CJ29" s="48"/>
    </row>
    <row r="30" spans="1:88" ht="11.25" customHeight="1">
      <c r="A30" s="117"/>
      <c r="B30" s="118"/>
      <c r="C30" s="118"/>
      <c r="D30" s="118"/>
      <c r="E30" s="118"/>
      <c r="F30" s="118"/>
      <c r="G30" s="118"/>
      <c r="H30" s="118"/>
      <c r="I30" s="118"/>
      <c r="J30" s="118"/>
      <c r="K30" s="123"/>
      <c r="L30" s="118"/>
      <c r="M30" s="118"/>
      <c r="N30" s="118"/>
      <c r="O30" s="118"/>
      <c r="P30" s="119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56"/>
      <c r="CC30" s="56"/>
      <c r="CD30" s="56"/>
      <c r="CE30" s="27"/>
      <c r="CF30" s="27"/>
      <c r="CG30" s="27"/>
      <c r="CH30" s="56"/>
      <c r="CI30" s="56"/>
      <c r="CJ30" s="49"/>
    </row>
    <row r="31" spans="1:88" ht="22.5" customHeight="1">
      <c r="A31" s="114"/>
      <c r="B31" s="115"/>
      <c r="C31" s="115"/>
      <c r="D31" s="115"/>
      <c r="E31" s="115"/>
      <c r="F31" s="115"/>
      <c r="G31" s="115"/>
      <c r="H31" s="115"/>
      <c r="I31" s="115"/>
      <c r="J31" s="115"/>
      <c r="K31" s="120"/>
      <c r="L31" s="121"/>
      <c r="M31" s="121"/>
      <c r="N31" s="121"/>
      <c r="O31" s="121"/>
      <c r="P31" s="122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55"/>
      <c r="CC31" s="55"/>
      <c r="CD31" s="55"/>
      <c r="CE31" s="26"/>
      <c r="CF31" s="26"/>
      <c r="CG31" s="26"/>
      <c r="CH31" s="55"/>
      <c r="CI31" s="55"/>
      <c r="CJ31" s="48"/>
    </row>
    <row r="32" spans="1:88" ht="11.25" customHeight="1">
      <c r="A32" s="117"/>
      <c r="B32" s="118"/>
      <c r="C32" s="118"/>
      <c r="D32" s="118"/>
      <c r="E32" s="118"/>
      <c r="F32" s="118"/>
      <c r="G32" s="118"/>
      <c r="H32" s="118"/>
      <c r="I32" s="118"/>
      <c r="J32" s="118"/>
      <c r="K32" s="123"/>
      <c r="L32" s="118"/>
      <c r="M32" s="118"/>
      <c r="N32" s="118"/>
      <c r="O32" s="118"/>
      <c r="P32" s="119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56"/>
      <c r="CC32" s="56"/>
      <c r="CD32" s="56"/>
      <c r="CE32" s="27"/>
      <c r="CF32" s="27"/>
      <c r="CG32" s="27"/>
      <c r="CH32" s="56"/>
      <c r="CI32" s="56"/>
      <c r="CJ32" s="49"/>
    </row>
    <row r="33" spans="1:88" ht="22.5" customHeight="1">
      <c r="A33" s="114"/>
      <c r="B33" s="115"/>
      <c r="C33" s="115"/>
      <c r="D33" s="115"/>
      <c r="E33" s="115"/>
      <c r="F33" s="115"/>
      <c r="G33" s="115"/>
      <c r="H33" s="115"/>
      <c r="I33" s="115"/>
      <c r="J33" s="115"/>
      <c r="K33" s="120"/>
      <c r="L33" s="121"/>
      <c r="M33" s="121"/>
      <c r="N33" s="121"/>
      <c r="O33" s="121"/>
      <c r="P33" s="122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55"/>
      <c r="CC33" s="55"/>
      <c r="CD33" s="55"/>
      <c r="CE33" s="26"/>
      <c r="CF33" s="26"/>
      <c r="CG33" s="26"/>
      <c r="CH33" s="55"/>
      <c r="CI33" s="55"/>
      <c r="CJ33" s="48"/>
    </row>
    <row r="34" spans="1:88" ht="11.25" customHeight="1">
      <c r="A34" s="117"/>
      <c r="B34" s="118"/>
      <c r="C34" s="118"/>
      <c r="D34" s="118"/>
      <c r="E34" s="118"/>
      <c r="F34" s="118"/>
      <c r="G34" s="118"/>
      <c r="H34" s="118"/>
      <c r="I34" s="118"/>
      <c r="J34" s="118"/>
      <c r="K34" s="123"/>
      <c r="L34" s="118"/>
      <c r="M34" s="118"/>
      <c r="N34" s="118"/>
      <c r="O34" s="118"/>
      <c r="P34" s="119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56"/>
      <c r="CC34" s="56"/>
      <c r="CD34" s="56"/>
      <c r="CE34" s="27"/>
      <c r="CF34" s="27"/>
      <c r="CG34" s="27"/>
      <c r="CH34" s="56"/>
      <c r="CI34" s="56"/>
      <c r="CJ34" s="49"/>
    </row>
    <row r="35" spans="1:88" ht="22.5" customHeight="1">
      <c r="A35" s="114"/>
      <c r="B35" s="115"/>
      <c r="C35" s="115"/>
      <c r="D35" s="115"/>
      <c r="E35" s="115"/>
      <c r="F35" s="115"/>
      <c r="G35" s="115"/>
      <c r="H35" s="115"/>
      <c r="I35" s="115"/>
      <c r="J35" s="115"/>
      <c r="K35" s="120"/>
      <c r="L35" s="121"/>
      <c r="M35" s="121"/>
      <c r="N35" s="121"/>
      <c r="O35" s="121"/>
      <c r="P35" s="122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55"/>
      <c r="CC35" s="55"/>
      <c r="CD35" s="55"/>
      <c r="CE35" s="26"/>
      <c r="CF35" s="26"/>
      <c r="CG35" s="26"/>
      <c r="CH35" s="55"/>
      <c r="CI35" s="55"/>
      <c r="CJ35" s="48"/>
    </row>
    <row r="36" spans="1:88" ht="11.25" customHeight="1">
      <c r="A36" s="117"/>
      <c r="B36" s="118"/>
      <c r="C36" s="118"/>
      <c r="D36" s="118"/>
      <c r="E36" s="118"/>
      <c r="F36" s="118"/>
      <c r="G36" s="118"/>
      <c r="H36" s="118"/>
      <c r="I36" s="118"/>
      <c r="J36" s="118"/>
      <c r="K36" s="123"/>
      <c r="L36" s="118"/>
      <c r="M36" s="118"/>
      <c r="N36" s="118"/>
      <c r="O36" s="118"/>
      <c r="P36" s="119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56"/>
      <c r="CC36" s="56"/>
      <c r="CD36" s="56"/>
      <c r="CE36" s="27"/>
      <c r="CF36" s="27"/>
      <c r="CG36" s="27"/>
      <c r="CH36" s="56"/>
      <c r="CI36" s="56"/>
      <c r="CJ36" s="49"/>
    </row>
    <row r="37" spans="1:88" ht="22.5" customHeight="1">
      <c r="A37" s="114"/>
      <c r="B37" s="115"/>
      <c r="C37" s="115"/>
      <c r="D37" s="115"/>
      <c r="E37" s="115"/>
      <c r="F37" s="115"/>
      <c r="G37" s="115"/>
      <c r="H37" s="115"/>
      <c r="I37" s="115"/>
      <c r="J37" s="115"/>
      <c r="K37" s="120"/>
      <c r="L37" s="121"/>
      <c r="M37" s="121"/>
      <c r="N37" s="121"/>
      <c r="O37" s="121"/>
      <c r="P37" s="122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55"/>
      <c r="CC37" s="55"/>
      <c r="CD37" s="55"/>
      <c r="CE37" s="26"/>
      <c r="CF37" s="26"/>
      <c r="CG37" s="26"/>
      <c r="CH37" s="55"/>
      <c r="CI37" s="55"/>
      <c r="CJ37" s="48"/>
    </row>
    <row r="38" spans="1:88" ht="11.25" customHeight="1">
      <c r="A38" s="117"/>
      <c r="B38" s="118"/>
      <c r="C38" s="118"/>
      <c r="D38" s="118"/>
      <c r="E38" s="118"/>
      <c r="F38" s="118"/>
      <c r="G38" s="118"/>
      <c r="H38" s="118"/>
      <c r="I38" s="118"/>
      <c r="J38" s="118"/>
      <c r="K38" s="123"/>
      <c r="L38" s="118"/>
      <c r="M38" s="118"/>
      <c r="N38" s="118"/>
      <c r="O38" s="118"/>
      <c r="P38" s="119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56"/>
      <c r="CC38" s="56"/>
      <c r="CD38" s="56"/>
      <c r="CE38" s="27"/>
      <c r="CF38" s="27"/>
      <c r="CG38" s="27"/>
      <c r="CH38" s="56"/>
      <c r="CI38" s="56"/>
      <c r="CJ38" s="49"/>
    </row>
    <row r="39" spans="1:88" ht="22.5" customHeight="1">
      <c r="A39" s="114"/>
      <c r="B39" s="115"/>
      <c r="C39" s="115"/>
      <c r="D39" s="115"/>
      <c r="E39" s="115"/>
      <c r="F39" s="115"/>
      <c r="G39" s="115"/>
      <c r="H39" s="115"/>
      <c r="I39" s="115"/>
      <c r="J39" s="115"/>
      <c r="K39" s="120"/>
      <c r="L39" s="121"/>
      <c r="M39" s="121"/>
      <c r="N39" s="121"/>
      <c r="O39" s="121"/>
      <c r="P39" s="122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55"/>
      <c r="CC39" s="55"/>
      <c r="CD39" s="55"/>
      <c r="CE39" s="26"/>
      <c r="CF39" s="26"/>
      <c r="CG39" s="26"/>
      <c r="CH39" s="55"/>
      <c r="CI39" s="55"/>
      <c r="CJ39" s="48"/>
    </row>
    <row r="40" spans="1:88" ht="11.25" customHeight="1">
      <c r="A40" s="117"/>
      <c r="B40" s="118"/>
      <c r="C40" s="118"/>
      <c r="D40" s="118"/>
      <c r="E40" s="118"/>
      <c r="F40" s="118"/>
      <c r="G40" s="118"/>
      <c r="H40" s="118"/>
      <c r="I40" s="118"/>
      <c r="J40" s="118"/>
      <c r="K40" s="123"/>
      <c r="L40" s="118"/>
      <c r="M40" s="118"/>
      <c r="N40" s="118"/>
      <c r="O40" s="118"/>
      <c r="P40" s="119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56"/>
      <c r="CC40" s="56"/>
      <c r="CD40" s="56"/>
      <c r="CE40" s="27"/>
      <c r="CF40" s="27"/>
      <c r="CG40" s="27"/>
      <c r="CH40" s="56"/>
      <c r="CI40" s="56"/>
      <c r="CJ40" s="49"/>
    </row>
    <row r="41" spans="1:88" ht="22.5" customHeight="1">
      <c r="A41" s="114"/>
      <c r="B41" s="115"/>
      <c r="C41" s="115"/>
      <c r="D41" s="115"/>
      <c r="E41" s="115"/>
      <c r="F41" s="115"/>
      <c r="G41" s="115"/>
      <c r="H41" s="115"/>
      <c r="I41" s="115"/>
      <c r="J41" s="115"/>
      <c r="K41" s="120"/>
      <c r="L41" s="121"/>
      <c r="M41" s="121"/>
      <c r="N41" s="121"/>
      <c r="O41" s="121"/>
      <c r="P41" s="122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55"/>
      <c r="CC41" s="55"/>
      <c r="CD41" s="55"/>
      <c r="CE41" s="26"/>
      <c r="CF41" s="26"/>
      <c r="CG41" s="26"/>
      <c r="CH41" s="55"/>
      <c r="CI41" s="55"/>
      <c r="CJ41" s="48"/>
    </row>
    <row r="42" spans="1:88" ht="11.25" customHeight="1">
      <c r="A42" s="277"/>
      <c r="B42" s="278"/>
      <c r="C42" s="278"/>
      <c r="D42" s="278"/>
      <c r="E42" s="278"/>
      <c r="F42" s="278"/>
      <c r="G42" s="278"/>
      <c r="H42" s="278"/>
      <c r="I42" s="278"/>
      <c r="J42" s="278"/>
      <c r="K42" s="279"/>
      <c r="L42" s="278"/>
      <c r="M42" s="278"/>
      <c r="N42" s="278"/>
      <c r="O42" s="278"/>
      <c r="P42" s="280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58"/>
      <c r="BG42" s="58"/>
      <c r="BH42" s="58"/>
      <c r="BI42" s="58"/>
      <c r="BJ42" s="58"/>
      <c r="BK42" s="58"/>
      <c r="BL42" s="58"/>
      <c r="BM42" s="58"/>
      <c r="BN42" s="58"/>
      <c r="BO42" s="58"/>
      <c r="BP42" s="58"/>
      <c r="BQ42" s="58"/>
      <c r="BR42" s="58"/>
      <c r="BS42" s="58"/>
      <c r="BT42" s="58"/>
      <c r="BU42" s="58"/>
      <c r="BV42" s="58"/>
      <c r="BW42" s="58"/>
      <c r="BX42" s="58"/>
      <c r="BY42" s="58"/>
      <c r="BZ42" s="58"/>
      <c r="CA42" s="58"/>
      <c r="CB42" s="57"/>
      <c r="CC42" s="57"/>
      <c r="CD42" s="57"/>
      <c r="CE42" s="58"/>
      <c r="CF42" s="58"/>
      <c r="CG42" s="58"/>
      <c r="CH42" s="57"/>
      <c r="CI42" s="57"/>
      <c r="CJ42" s="54"/>
    </row>
    <row r="43" spans="1:88" ht="16.5" customHeight="1">
      <c r="A43" s="75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3"/>
      <c r="AG43" s="73"/>
      <c r="AH43" s="73"/>
      <c r="AI43" s="73"/>
      <c r="AJ43" s="73"/>
      <c r="AK43" s="73"/>
      <c r="AL43" s="73"/>
      <c r="AM43" s="73"/>
      <c r="AN43" s="73"/>
      <c r="AO43" s="73"/>
      <c r="AP43" s="73"/>
      <c r="AQ43" s="73"/>
      <c r="AR43" s="73"/>
      <c r="AS43" s="73"/>
      <c r="AT43" s="73"/>
      <c r="AU43" s="73"/>
      <c r="AV43" s="73"/>
      <c r="AW43" s="73"/>
      <c r="AX43" s="73"/>
      <c r="AY43" s="73"/>
      <c r="AZ43" s="73"/>
      <c r="BA43" s="73"/>
      <c r="BB43" s="73"/>
      <c r="BC43" s="73"/>
      <c r="BD43" s="73"/>
      <c r="BE43" s="73"/>
      <c r="BF43" s="73"/>
      <c r="BG43" s="73"/>
      <c r="BH43" s="73"/>
      <c r="BI43" s="73"/>
      <c r="BJ43" s="73"/>
      <c r="BK43" s="73"/>
      <c r="BL43" s="73"/>
      <c r="BM43" s="73"/>
      <c r="BN43" s="73"/>
      <c r="BO43" s="73"/>
      <c r="BP43" s="73"/>
      <c r="BQ43" s="73"/>
      <c r="BR43" s="73"/>
      <c r="BS43" s="73"/>
      <c r="BT43" s="73"/>
      <c r="BU43" s="73"/>
      <c r="BV43" s="73"/>
      <c r="BW43" s="73"/>
      <c r="BX43" s="73"/>
      <c r="BY43" s="73"/>
      <c r="BZ43" s="73"/>
      <c r="CA43" s="73"/>
      <c r="CB43" s="73"/>
      <c r="CC43" s="73"/>
      <c r="CD43" s="73"/>
      <c r="CE43" s="73"/>
      <c r="CF43" s="73"/>
      <c r="CG43" s="73"/>
      <c r="CH43" s="74"/>
      <c r="CI43" s="74"/>
      <c r="CJ43" s="76"/>
    </row>
    <row r="44" spans="1:88" ht="16.5" customHeight="1">
      <c r="A44" s="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3"/>
      <c r="AT44" s="3"/>
      <c r="AU44" s="3"/>
      <c r="AV44" s="3"/>
      <c r="AW44" s="3"/>
      <c r="AX44" s="3"/>
      <c r="AY44" s="3"/>
      <c r="AZ44" s="3"/>
      <c r="BA44" s="3"/>
      <c r="BB44" s="3"/>
      <c r="BC44" s="3"/>
      <c r="BD44" s="3"/>
      <c r="BE44" s="3"/>
      <c r="BF44" s="3"/>
      <c r="BG44" s="3"/>
      <c r="BH44" s="3"/>
      <c r="BI44" s="3"/>
      <c r="BJ44" s="3"/>
      <c r="BK44" s="3"/>
      <c r="BL44" s="3"/>
      <c r="BM44" s="3"/>
      <c r="BN44" s="3"/>
      <c r="BO44" s="3"/>
      <c r="BP44" s="3"/>
      <c r="BQ44" s="3"/>
      <c r="BR44" s="3"/>
      <c r="BS44" s="3"/>
      <c r="BT44" s="3"/>
      <c r="BU44" s="3"/>
      <c r="BV44" s="3"/>
      <c r="BW44" s="3"/>
      <c r="BX44" s="3"/>
      <c r="BY44" s="3"/>
      <c r="BZ44" s="3"/>
      <c r="CA44" s="3"/>
      <c r="CB44" s="3"/>
      <c r="CC44" s="3"/>
      <c r="CD44" s="3"/>
      <c r="CE44" s="3"/>
      <c r="CF44" s="3"/>
      <c r="CG44" s="3"/>
      <c r="CH44" s="4"/>
      <c r="CI44" s="4"/>
      <c r="CJ44" s="5"/>
    </row>
    <row r="45" spans="1:88" ht="16.5" customHeight="1">
      <c r="A45" s="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  <c r="AP45" s="3"/>
      <c r="AQ45" s="3"/>
      <c r="AR45" s="3"/>
      <c r="AS45" s="3"/>
      <c r="AT45" s="3"/>
      <c r="AU45" s="3"/>
      <c r="AV45" s="3"/>
      <c r="AW45" s="3"/>
      <c r="AX45" s="3"/>
      <c r="AY45" s="3"/>
      <c r="AZ45" s="3"/>
      <c r="BA45" s="3"/>
      <c r="BB45" s="3"/>
      <c r="BC45" s="3"/>
      <c r="BD45" s="3"/>
      <c r="BE45" s="3"/>
      <c r="BF45" s="3"/>
      <c r="BG45" s="3"/>
      <c r="BH45" s="3"/>
      <c r="BI45" s="3"/>
      <c r="BJ45" s="3"/>
      <c r="BK45" s="3"/>
      <c r="BL45" s="3"/>
      <c r="BM45" s="3"/>
      <c r="BN45" s="3"/>
      <c r="BO45" s="3"/>
      <c r="BP45" s="3"/>
      <c r="BQ45" s="3"/>
      <c r="BR45" s="3"/>
      <c r="BS45" s="3"/>
      <c r="BT45" s="3"/>
      <c r="BU45" s="3"/>
      <c r="BV45" s="3"/>
      <c r="BW45" s="3"/>
      <c r="BX45" s="3"/>
      <c r="BY45" s="3"/>
      <c r="BZ45" s="3"/>
      <c r="CA45" s="3"/>
      <c r="CB45" s="3"/>
      <c r="CC45" s="3"/>
      <c r="CD45" s="3"/>
      <c r="CE45" s="3"/>
      <c r="CF45" s="3"/>
      <c r="CG45" s="3"/>
      <c r="CH45" s="4"/>
      <c r="CI45" s="4"/>
      <c r="CJ45" s="5"/>
    </row>
    <row r="46" spans="1:88" ht="16.5" customHeight="1">
      <c r="A46" s="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  <c r="AP46" s="3"/>
      <c r="AQ46" s="3"/>
      <c r="AR46" s="3"/>
      <c r="AS46" s="3"/>
      <c r="AT46" s="3"/>
      <c r="AU46" s="3"/>
      <c r="AV46" s="3"/>
      <c r="AW46" s="3"/>
      <c r="AX46" s="3"/>
      <c r="AY46" s="3"/>
      <c r="AZ46" s="3"/>
      <c r="BA46" s="3"/>
      <c r="BB46" s="3"/>
      <c r="BC46" s="3"/>
      <c r="BD46" s="3"/>
      <c r="BE46" s="3"/>
      <c r="BF46" s="3"/>
      <c r="BG46" s="3"/>
      <c r="BH46" s="3"/>
      <c r="BI46" s="3"/>
      <c r="BJ46" s="3"/>
      <c r="BK46" s="3"/>
      <c r="BL46" s="3"/>
      <c r="BM46" s="3"/>
      <c r="BN46" s="3"/>
      <c r="BO46" s="3"/>
      <c r="BP46" s="3"/>
      <c r="BQ46" s="3"/>
      <c r="BR46" s="3"/>
      <c r="BS46" s="3"/>
      <c r="BT46" s="3"/>
      <c r="BU46" s="3"/>
      <c r="BV46" s="3"/>
      <c r="BW46" s="3"/>
      <c r="BX46" s="3"/>
      <c r="BY46" s="3"/>
      <c r="BZ46" s="3"/>
      <c r="CA46" s="3"/>
      <c r="CB46" s="3"/>
      <c r="CC46" s="3"/>
      <c r="CD46" s="3"/>
      <c r="CE46" s="3"/>
      <c r="CF46" s="3"/>
      <c r="CG46" s="3"/>
      <c r="CH46" s="4"/>
      <c r="CI46" s="4"/>
      <c r="CJ46" s="5"/>
    </row>
    <row r="47" spans="1:88" ht="16.5" customHeight="1">
      <c r="A47" s="43"/>
      <c r="B47" s="44"/>
      <c r="C47" s="44"/>
      <c r="D47" s="44"/>
      <c r="E47" s="44"/>
      <c r="F47" s="44"/>
      <c r="G47" s="44"/>
      <c r="H47" s="44"/>
      <c r="I47" s="44"/>
      <c r="J47" s="44"/>
      <c r="K47" s="3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3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107" t="s">
        <v>11</v>
      </c>
      <c r="BW47" s="210"/>
      <c r="BX47" s="210"/>
      <c r="BY47" s="210"/>
      <c r="BZ47" s="210"/>
      <c r="CA47" s="107" t="s">
        <v>12</v>
      </c>
      <c r="CB47" s="210"/>
      <c r="CC47" s="210"/>
      <c r="CD47" s="210"/>
      <c r="CE47" s="210"/>
      <c r="CF47" s="107" t="s">
        <v>13</v>
      </c>
      <c r="CG47" s="110"/>
      <c r="CH47" s="110"/>
      <c r="CI47" s="110"/>
      <c r="CJ47" s="220"/>
    </row>
    <row r="48" spans="1:88" ht="16.5" customHeight="1">
      <c r="A48" s="28"/>
      <c r="B48" s="46"/>
      <c r="C48" s="46"/>
      <c r="D48" s="46"/>
      <c r="E48" s="46"/>
      <c r="F48" s="46"/>
      <c r="G48" s="46"/>
      <c r="H48" s="46"/>
      <c r="I48" s="46"/>
      <c r="J48" s="46"/>
      <c r="K48" s="3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6"/>
      <c r="X48" s="46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46"/>
      <c r="AK48" s="46"/>
      <c r="AL48" s="46"/>
      <c r="AM48" s="46"/>
      <c r="AN48" s="46"/>
      <c r="AO48" s="46"/>
      <c r="AP48" s="46"/>
      <c r="AQ48" s="46"/>
      <c r="AR48" s="46"/>
      <c r="AS48" s="46"/>
      <c r="AT48" s="46"/>
      <c r="AU48" s="46"/>
      <c r="AV48" s="46"/>
      <c r="AW48" s="46"/>
      <c r="AX48" s="46"/>
      <c r="AY48" s="46"/>
      <c r="AZ48" s="46"/>
      <c r="BA48" s="3"/>
      <c r="BB48" s="46"/>
      <c r="BC48" s="46"/>
      <c r="BD48" s="46"/>
      <c r="BE48" s="46"/>
      <c r="BF48" s="46"/>
      <c r="BG48" s="46"/>
      <c r="BH48" s="45"/>
      <c r="BI48" s="46"/>
      <c r="BJ48" s="46"/>
      <c r="BK48" s="46"/>
      <c r="BL48" s="46"/>
      <c r="BM48" s="46"/>
      <c r="BN48" s="46"/>
      <c r="BO48" s="46"/>
      <c r="BP48" s="46"/>
      <c r="BQ48" s="46"/>
      <c r="BR48" s="46"/>
      <c r="BS48" s="46"/>
      <c r="BT48" s="46"/>
      <c r="BU48" s="4"/>
      <c r="BV48" s="210"/>
      <c r="BW48" s="210"/>
      <c r="BX48" s="210"/>
      <c r="BY48" s="210"/>
      <c r="BZ48" s="210"/>
      <c r="CA48" s="210"/>
      <c r="CB48" s="210"/>
      <c r="CC48" s="210"/>
      <c r="CD48" s="210"/>
      <c r="CE48" s="210"/>
      <c r="CF48" s="210"/>
      <c r="CG48" s="210"/>
      <c r="CH48" s="210"/>
      <c r="CI48" s="210"/>
      <c r="CJ48" s="112"/>
    </row>
    <row r="49" spans="1:88" ht="16.5" customHeight="1">
      <c r="A49" s="28"/>
      <c r="B49" s="46"/>
      <c r="C49" s="46"/>
      <c r="D49" s="46"/>
      <c r="E49" s="46"/>
      <c r="F49" s="46"/>
      <c r="G49" s="46"/>
      <c r="H49" s="46"/>
      <c r="I49" s="46"/>
      <c r="J49" s="46"/>
      <c r="K49" s="3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/>
      <c r="W49" s="46"/>
      <c r="X49" s="46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46"/>
      <c r="AK49" s="46"/>
      <c r="AL49" s="46"/>
      <c r="AM49" s="46"/>
      <c r="AN49" s="46"/>
      <c r="AO49" s="46"/>
      <c r="AP49" s="46"/>
      <c r="AQ49" s="46"/>
      <c r="AR49" s="46"/>
      <c r="AS49" s="46"/>
      <c r="AT49" s="46"/>
      <c r="AU49" s="46"/>
      <c r="AV49" s="46"/>
      <c r="AW49" s="46"/>
      <c r="AX49" s="46"/>
      <c r="AY49" s="46"/>
      <c r="AZ49" s="46"/>
      <c r="BA49" s="3"/>
      <c r="BB49" s="46"/>
      <c r="BC49" s="46"/>
      <c r="BD49" s="46"/>
      <c r="BE49" s="46"/>
      <c r="BF49" s="46"/>
      <c r="BG49" s="46"/>
      <c r="BH49" s="46"/>
      <c r="BI49" s="46"/>
      <c r="BJ49" s="46"/>
      <c r="BK49" s="46"/>
      <c r="BL49" s="46"/>
      <c r="BM49" s="46"/>
      <c r="BN49" s="46"/>
      <c r="BO49" s="46"/>
      <c r="BP49" s="46"/>
      <c r="BQ49" s="46"/>
      <c r="BR49" s="46"/>
      <c r="BS49" s="46"/>
      <c r="BT49" s="46"/>
      <c r="BU49" s="4"/>
      <c r="BV49" s="210"/>
      <c r="BW49" s="210"/>
      <c r="BX49" s="210"/>
      <c r="BY49" s="210"/>
      <c r="BZ49" s="210"/>
      <c r="CA49" s="210"/>
      <c r="CB49" s="210"/>
      <c r="CC49" s="210"/>
      <c r="CD49" s="210"/>
      <c r="CE49" s="210"/>
      <c r="CF49" s="210"/>
      <c r="CG49" s="210"/>
      <c r="CH49" s="210"/>
      <c r="CI49" s="210"/>
      <c r="CJ49" s="112"/>
    </row>
    <row r="50" spans="1:88" ht="16.5" customHeight="1">
      <c r="A50" s="28"/>
      <c r="B50" s="46"/>
      <c r="C50" s="46"/>
      <c r="D50" s="46"/>
      <c r="E50" s="46"/>
      <c r="F50" s="46"/>
      <c r="G50" s="46"/>
      <c r="H50" s="46"/>
      <c r="I50" s="46"/>
      <c r="J50" s="46"/>
      <c r="K50" s="3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/>
      <c r="W50" s="46"/>
      <c r="X50" s="46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46"/>
      <c r="AK50" s="46"/>
      <c r="AL50" s="46"/>
      <c r="AM50" s="46"/>
      <c r="AN50" s="46"/>
      <c r="AO50" s="46"/>
      <c r="AP50" s="46"/>
      <c r="AQ50" s="46"/>
      <c r="AR50" s="46"/>
      <c r="AS50" s="46"/>
      <c r="AT50" s="46"/>
      <c r="AU50" s="46"/>
      <c r="AV50" s="46"/>
      <c r="AW50" s="46"/>
      <c r="AX50" s="46"/>
      <c r="AY50" s="46"/>
      <c r="AZ50" s="46"/>
      <c r="BA50" s="3"/>
      <c r="BB50" s="46"/>
      <c r="BC50" s="46"/>
      <c r="BD50" s="46"/>
      <c r="BE50" s="46"/>
      <c r="BF50" s="46"/>
      <c r="BG50" s="46"/>
      <c r="BH50" s="46"/>
      <c r="BI50" s="46"/>
      <c r="BJ50" s="46"/>
      <c r="BK50" s="46"/>
      <c r="BL50" s="46"/>
      <c r="BM50" s="46"/>
      <c r="BN50" s="46"/>
      <c r="BO50" s="46"/>
      <c r="BP50" s="46"/>
      <c r="BQ50" s="46"/>
      <c r="BR50" s="46"/>
      <c r="BS50" s="46"/>
      <c r="BT50" s="46"/>
      <c r="BU50" s="4"/>
      <c r="BV50" s="210"/>
      <c r="BW50" s="210"/>
      <c r="BX50" s="210"/>
      <c r="BY50" s="210"/>
      <c r="BZ50" s="210"/>
      <c r="CA50" s="210"/>
      <c r="CB50" s="210"/>
      <c r="CC50" s="210"/>
      <c r="CD50" s="210"/>
      <c r="CE50" s="210"/>
      <c r="CF50" s="210"/>
      <c r="CG50" s="210"/>
      <c r="CH50" s="210"/>
      <c r="CI50" s="210"/>
      <c r="CJ50" s="112"/>
    </row>
    <row r="51" spans="1:88" ht="16.5" customHeight="1" thickBot="1">
      <c r="A51" s="77"/>
      <c r="B51" s="47"/>
      <c r="C51" s="47"/>
      <c r="D51" s="47"/>
      <c r="E51" s="47"/>
      <c r="F51" s="47"/>
      <c r="G51" s="47"/>
      <c r="H51" s="47"/>
      <c r="I51" s="47"/>
      <c r="J51" s="47"/>
      <c r="K51" s="6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47"/>
      <c r="AK51" s="47"/>
      <c r="AL51" s="47"/>
      <c r="AM51" s="47"/>
      <c r="AN51" s="47"/>
      <c r="AO51" s="47"/>
      <c r="AP51" s="47"/>
      <c r="AQ51" s="47"/>
      <c r="AR51" s="47"/>
      <c r="AS51" s="47"/>
      <c r="AT51" s="47"/>
      <c r="AU51" s="47"/>
      <c r="AV51" s="47"/>
      <c r="AW51" s="47"/>
      <c r="AX51" s="47"/>
      <c r="AY51" s="47"/>
      <c r="AZ51" s="47"/>
      <c r="BA51" s="6"/>
      <c r="BB51" s="47"/>
      <c r="BC51" s="47"/>
      <c r="BD51" s="47"/>
      <c r="BE51" s="47"/>
      <c r="BF51" s="47"/>
      <c r="BG51" s="47"/>
      <c r="BH51" s="47"/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7"/>
      <c r="BV51" s="213"/>
      <c r="BW51" s="213"/>
      <c r="BX51" s="213"/>
      <c r="BY51" s="213"/>
      <c r="BZ51" s="213"/>
      <c r="CA51" s="213"/>
      <c r="CB51" s="213"/>
      <c r="CC51" s="213"/>
      <c r="CD51" s="213"/>
      <c r="CE51" s="213"/>
      <c r="CF51" s="213"/>
      <c r="CG51" s="213"/>
      <c r="CH51" s="213"/>
      <c r="CI51" s="213"/>
      <c r="CJ51" s="113"/>
    </row>
    <row r="52" spans="1:88" ht="25.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3"/>
      <c r="BB52" s="53"/>
      <c r="BC52" s="53"/>
      <c r="BD52" s="53"/>
      <c r="BE52" s="53"/>
      <c r="BF52" s="53"/>
      <c r="BG52" s="53"/>
      <c r="BH52" s="64"/>
      <c r="BI52" s="64"/>
      <c r="BJ52" s="64"/>
      <c r="BK52" s="64"/>
      <c r="BL52" s="64"/>
      <c r="BM52" s="64"/>
      <c r="BN52" s="64"/>
      <c r="BO52" s="64"/>
      <c r="BP52" s="276" t="str">
        <f>'入力表'!C25</f>
        <v>株式会社　ホームプランニング</v>
      </c>
      <c r="BQ52" s="276"/>
      <c r="BR52" s="276"/>
      <c r="BS52" s="276"/>
      <c r="BT52" s="276"/>
      <c r="BU52" s="276"/>
      <c r="BV52" s="276"/>
      <c r="BW52" s="276"/>
      <c r="BX52" s="276"/>
      <c r="BY52" s="276"/>
      <c r="BZ52" s="276"/>
      <c r="CA52" s="276"/>
      <c r="CB52" s="276"/>
      <c r="CC52" s="276"/>
      <c r="CD52" s="276"/>
      <c r="CE52" s="276"/>
      <c r="CF52" s="276"/>
      <c r="CG52" s="276"/>
      <c r="CH52" s="276"/>
      <c r="CI52" s="276"/>
      <c r="CJ52" s="276"/>
    </row>
    <row r="53" spans="1:16" ht="14.2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3"/>
    </row>
    <row r="54" spans="1:16" ht="14.2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3"/>
    </row>
    <row r="55" spans="1:15" ht="14.2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4.2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4.2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4.2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4.2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4.2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4.2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4.2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4.2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4.2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4.2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4.2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4.2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4.2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4.2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4.2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4.2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4.2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4.2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4.2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4.2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4.2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4.2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4.2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4.2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4.2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4.2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4.2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4.2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4.2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4.2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4.2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4.2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4.2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4.2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4.2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4.2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4.2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4.2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4.2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4.2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4.2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4.2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4.2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4.2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4.2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4.2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4.2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4.2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4.2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4.2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4.2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14.2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14.2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4.2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4.2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14.2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4.2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ht="14.2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4.2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ht="14.2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4.2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ht="14.2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ht="14.2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14.2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ht="14.2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ht="14.2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ht="14.2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ht="14.2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ht="14.2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ht="14.2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ht="14.2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4.2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ht="14.2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ht="14.2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ht="14.2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ht="14.2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ht="14.2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4.2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ht="14.2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ht="14.2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4.2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14.2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ht="14.2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4.2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4.2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4.2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ht="14.2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4.2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ht="14.2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ht="14.2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ht="14.2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ht="14.2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ht="14.2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ht="14.2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ht="14.2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ht="14.2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ht="14.2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ht="14.2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ht="14.2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ht="14.2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ht="14.2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ht="14.2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ht="14.2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ht="14.2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ht="14.2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ht="14.2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ht="14.2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ht="14.2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ht="14.2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ht="14.2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ht="14.2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ht="14.2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5" ht="14.2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5" ht="14.2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5" ht="14.2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5" ht="14.2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5" ht="14.2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ht="14.2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5" ht="14.2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ht="14.2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ht="14.2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ht="14.2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ht="14.2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ht="14.2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ht="14.2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 ht="14.2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ht="14.2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ht="14.2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ht="14.2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15" ht="14.2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15" ht="14.2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1:15" ht="14.2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5" ht="14.2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1:15" ht="14.2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1:15" ht="14.2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1:15" ht="14.2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1:15" ht="14.2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1:15" ht="14.2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15" ht="14.2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15" ht="14.2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1:15" ht="14.2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1:15" ht="14.2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1:15" ht="14.2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5" ht="14.2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1:15" ht="14.2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1:15" ht="14.2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1:15" ht="14.2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1:15" ht="14.2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1:15" ht="14.2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1:15" ht="14.2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1:15" ht="14.2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1:15" ht="14.2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1:15" ht="14.2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1:15" ht="14.2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1:15" ht="14.2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1:15" ht="14.2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1:15" ht="14.2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1:15" ht="14.2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1:15" ht="14.2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1:15" ht="14.2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1:15" ht="14.2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1:15" ht="14.2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1:15" ht="14.2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1:15" ht="14.2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1:15" ht="14.2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1:15" ht="14.2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1:15" ht="14.2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1:15" ht="14.2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1:15" ht="14.2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1:15" ht="14.2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1:15" ht="14.2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1:15" ht="14.2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1:15" ht="14.2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1:15" ht="14.2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1:15" ht="14.2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1:15" ht="14.2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1:15" ht="14.2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1:15" ht="14.2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1:15" ht="14.2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1:15" ht="14.2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1:15" ht="14.2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1:15" ht="14.2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1:15" ht="14.2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1:15" ht="14.2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1:15" ht="14.2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1:15" ht="14.2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1:15" ht="14.2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1:15" ht="14.2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1:15" ht="14.2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1:15" ht="14.2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1:15" ht="14.2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1:15" ht="14.2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1:15" ht="14.2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1:15" ht="14.2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1:15" ht="14.2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1:15" ht="14.2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1:15" ht="14.2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1:15" ht="14.2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1:15" ht="14.2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1:15" ht="14.2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1:15" ht="14.2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1:15" ht="14.2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1:15" ht="14.2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1:15" ht="14.2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1:15" ht="14.2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1:15" ht="14.2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1:15" ht="14.2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1:15" ht="14.2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1:15" ht="14.2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1:15" ht="14.2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1:15" ht="14.2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1:15" ht="14.2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1:15" ht="14.2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1:15" ht="14.2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1:15" ht="14.2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1:15" ht="14.2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1:15" ht="14.2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1:15" ht="14.2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1:15" ht="14.2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1:15" ht="14.2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1:15" ht="14.2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1:15" ht="14.2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1:15" ht="14.2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1:15" ht="14.2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1:15" ht="14.2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1:15" ht="14.2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1:15" ht="14.2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1:15" ht="14.2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1:15" ht="14.2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1:15" ht="14.2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1:15" ht="14.2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1:15" ht="14.2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1:15" ht="14.2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1:15" ht="14.2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1:15" ht="14.2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1:15" ht="14.2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1:15" ht="14.2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1:15" ht="14.2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1:15" ht="14.2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1:15" ht="14.2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1:15" ht="14.2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1:15" ht="14.2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1:15" ht="14.2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1:15" ht="14.2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1:15" ht="14.2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1:15" ht="14.2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1:15" ht="14.2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1:15" ht="14.2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1:15" ht="14.2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1:15" ht="14.2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1:15" ht="14.2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1:15" ht="14.2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1:15" ht="14.2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1:15" ht="14.2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1:15" ht="14.2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1:15" ht="14.2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1:15" ht="14.2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1:15" ht="14.2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1:15" ht="14.2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1:15" ht="14.2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1:15" ht="14.2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1:15" ht="14.2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1:15" ht="14.2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1:15" ht="14.2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1:15" ht="14.2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1:15" ht="14.2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1:15" ht="14.2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1:15" ht="14.2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1:15" ht="14.2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1:15" ht="14.2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1:15" ht="14.2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1:15" ht="14.2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1:15" ht="14.2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1:15" ht="14.2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1:15" ht="14.2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1:15" ht="14.2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1:15" ht="14.2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1:15" ht="14.2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1:15" ht="14.2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1:15" ht="14.2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1:15" ht="14.2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1:15" ht="14.2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1:15" ht="14.2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1:15" ht="14.2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1:15" ht="14.2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1:15" ht="14.2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1:15" ht="14.2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1:15" ht="14.2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1:15" ht="14.2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1:15" ht="14.2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1:15" ht="14.2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1:15" ht="14.2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1:15" ht="14.2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1:15" ht="14.2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1:15" ht="14.2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1:15" ht="14.2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1:15" ht="14.2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1:15" ht="14.2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1:15" ht="14.2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1:15" ht="14.2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1:15" ht="14.2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1:15" ht="14.2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1:15" ht="14.2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1:15" ht="14.2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1:15" ht="14.2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1:15" ht="14.2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1:15" ht="14.2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1:15" ht="14.2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1:15" ht="14.2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1:15" ht="14.2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1:15" ht="14.2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1:15" ht="14.2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1:15" ht="14.2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1:15" ht="14.2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1:15" ht="14.2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1:15" ht="14.2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1:15" ht="14.2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1:15" ht="14.2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1:15" ht="14.2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1:15" ht="14.2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1:15" ht="14.2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1:15" ht="14.2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1:15" ht="14.2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1:15" ht="14.2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1:15" ht="14.2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1:15" ht="14.2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1:15" ht="14.2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1:15" ht="14.2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1:15" ht="14.2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1:15" ht="14.2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1:15" ht="14.2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1:15" ht="14.2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1:15" ht="14.2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1:15" ht="14.2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1:15" ht="14.2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1:15" ht="14.2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1:15" ht="14.2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1:15" ht="14.2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1:15" ht="14.2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1:15" ht="14.2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1:15" ht="14.2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1:15" ht="14.2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1:15" ht="14.2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1:15" ht="14.2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1:15" ht="14.2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1:15" ht="14.2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1:15" ht="14.2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1:15" ht="14.2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1:15" ht="14.2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1:15" ht="14.2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1:15" ht="14.2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1:15" ht="14.2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1:15" ht="14.2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1:15" ht="14.2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1:15" ht="14.2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1:15" ht="14.2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1:15" ht="14.2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1:15" ht="14.2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1:15" ht="14.2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1:15" ht="14.2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1:15" ht="14.2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1:15" ht="14.2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1:15" ht="14.2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1:15" ht="14.2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1:15" ht="14.2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1:15" ht="14.2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1:15" ht="14.2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1:15" ht="14.2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1:15" ht="14.2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1:15" ht="14.2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1:15" ht="14.2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1:15" ht="14.2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1:15" ht="14.2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1:15" ht="14.2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1:15" ht="14.2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1:15" ht="14.2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1:15" ht="14.2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1:15" ht="14.2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1:15" ht="14.2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1:15" ht="14.2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1:15" ht="14.2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1:15" ht="14.2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1:15" ht="14.2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1:15" ht="14.2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1:15" ht="14.2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1:15" ht="14.2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1:15" ht="14.2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1:15" ht="14.2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1:15" ht="14.2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1:15" ht="14.2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1:15" ht="14.2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1:15" ht="14.2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1:15" ht="14.2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1:15" ht="14.2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1:15" ht="14.2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1:15" ht="14.2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1:15" ht="14.2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1:15" ht="14.2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1:15" ht="14.2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1:15" ht="14.2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1:15" ht="14.2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1:15" ht="14.2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1:15" ht="14.2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1:15" ht="14.2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1:15" ht="14.2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1:15" ht="14.2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1:15" ht="14.2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1:15" ht="14.2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1:15" ht="14.2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1:15" ht="14.2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1:15" ht="14.2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1:15" ht="14.2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1:15" ht="14.2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1:15" ht="14.2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1:15" ht="14.2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1:15" ht="14.2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1:15" ht="14.2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1:15" ht="14.2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1:15" ht="14.2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1:15" ht="14.2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1:15" ht="14.2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1:15" ht="14.2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1:15" ht="14.2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1:15" ht="14.2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1:15" ht="14.2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1:15" ht="14.2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1:15" ht="14.2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1:15" ht="14.2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1:15" ht="14.2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1:15" ht="14.2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1:15" ht="14.2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1:15" ht="14.2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1:15" ht="14.2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1:15" ht="14.2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1:15" ht="14.2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1:15" ht="14.2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1:15" ht="14.2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1:15" ht="14.2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1:15" ht="14.2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1:15" ht="14.2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1:15" ht="14.2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1:15" ht="14.2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1:15" ht="14.2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1:15" ht="14.2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1:15" ht="14.2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1:15" ht="14.2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1:15" ht="14.2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1:15" ht="14.2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1:15" ht="14.2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1:15" ht="14.2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1:15" ht="14.2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1:15" ht="14.2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1:15" ht="14.2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1:15" ht="14.2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1:15" ht="14.2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1:15" ht="14.2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1:15" ht="14.2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1:15" ht="14.2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1:15" ht="14.2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1:15" ht="14.2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1:15" ht="14.2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1:15" ht="14.2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1:15" ht="14.2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1:15" ht="14.2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1:15" ht="14.2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1:15" ht="14.2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1:15" ht="14.2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1:15" ht="14.2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1:15" ht="14.2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1:15" ht="14.2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1:15" ht="14.2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1:15" ht="14.2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1:15" ht="14.2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1:15" ht="14.2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1:15" ht="14.2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1:15" ht="14.2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1:15" ht="14.2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1:15" ht="14.2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1:15" ht="14.2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1:15" ht="14.2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1:15" ht="14.2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1:15" ht="14.2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1:15" ht="14.2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1:15" ht="14.2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1:15" ht="14.2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1:15" ht="14.2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1:15" ht="14.2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1:15" ht="14.2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1:15" ht="14.2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1:15" ht="14.2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1:15" ht="14.2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1:15" ht="14.2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1:15" ht="14.2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1:15" ht="14.2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1:15" ht="14.2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1:15" ht="14.2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1:15" ht="14.2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1:15" ht="14.2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1:15" ht="14.2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1:15" ht="14.2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1:15" ht="14.2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1:15" ht="14.2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1:15" ht="14.2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1:15" ht="14.2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1:15" ht="14.2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1:15" ht="14.2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1:15" ht="14.2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1:15" ht="14.2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1:15" ht="14.2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1:15" ht="14.2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1:15" ht="14.2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1:15" ht="14.2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1:15" ht="14.2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1:15" ht="14.2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1:15" ht="14.2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1:15" ht="14.2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1:15" ht="14.2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1:15" ht="14.2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1:15" ht="14.2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1:15" ht="14.2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1:15" ht="14.2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1:15" ht="14.2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1:15" ht="14.2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1:15" ht="14.2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1:15" ht="14.2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1:15" ht="14.2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1:15" ht="14.2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1:15" ht="14.2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1:15" ht="14.2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1:15" ht="14.2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1:15" ht="14.2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1:15" ht="14.2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1:15" ht="14.2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1:15" ht="14.2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1:15" ht="14.2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1:15" ht="14.2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1:15" ht="14.2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1:15" ht="14.2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1:15" ht="14.2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1:15" ht="14.2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1:15" ht="14.2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1:15" ht="14.2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1:15" ht="14.2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1:15" ht="14.2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1:15" ht="14.2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1:15" ht="14.2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1:15" ht="14.2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1:15" ht="14.2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1:15" ht="14.2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1:15" ht="14.2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1:15" ht="14.2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1:15" ht="14.2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1:15" ht="14.2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1:15" ht="14.2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1:15" ht="14.2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1:15" ht="14.2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1:15" ht="14.2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1:15" ht="14.2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1:15" ht="14.2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1:15" ht="14.2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1:15" ht="14.2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1:15" ht="14.2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1:15" ht="14.2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1:15" ht="14.2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1:15" ht="14.2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1:15" ht="14.2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1:15" ht="14.2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1:15" ht="14.2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1:15" ht="14.2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1:15" ht="14.2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1:15" ht="14.2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1:15" ht="14.2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1:15" ht="14.2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1:15" ht="14.2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1:15" ht="14.2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1:15" ht="14.2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1:15" ht="14.2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1:15" ht="14.2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1:15" ht="14.2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1:15" ht="14.2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1:15" ht="14.2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1:15" ht="14.2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1:15" ht="14.2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1:15" ht="14.2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1:15" ht="14.2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1:15" ht="14.2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1:15" ht="14.2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1:15" ht="14.2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1:15" ht="14.2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1:15" ht="14.2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1:15" ht="14.2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1:15" ht="14.2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1:15" ht="14.2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1:15" ht="14.2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1:15" ht="14.2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1:15" ht="14.2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1:15" ht="14.2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1:15" ht="14.2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1:15" ht="14.2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1:15" ht="14.2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1:15" ht="14.2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1:15" ht="14.2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1:15" ht="14.2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1:15" ht="14.2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1:15" ht="14.2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1:15" ht="14.2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1:15" ht="14.2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1:15" ht="14.2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1:15" ht="14.2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1:15" ht="14.2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1:15" ht="14.2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1:15" ht="14.2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1:15" ht="14.2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1:15" ht="14.2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1:15" ht="14.2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1:15" ht="14.2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1:15" ht="14.2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1:15" ht="14.2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1:15" ht="14.2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1:15" ht="14.2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1:15" ht="14.2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1:15" ht="14.2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1:15" ht="14.2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1:15" ht="14.2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1:15" ht="14.2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1:15" ht="14.2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1:15" ht="14.2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1:15" ht="14.2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1:15" ht="14.2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1:15" ht="14.2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1:15" ht="14.2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1:15" ht="14.2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1:15" ht="14.2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1:15" ht="14.2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1:15" ht="14.2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1:15" ht="14.2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1:15" ht="14.2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1:15" ht="14.2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1:15" ht="14.2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1:15" ht="14.2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1:15" ht="14.2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1:15" ht="14.2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1:15" ht="14.2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1:15" ht="14.2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1:15" ht="14.2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1:15" ht="14.2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1:15" ht="14.2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1:15" ht="14.2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1:15" ht="14.2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1:15" ht="14.2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1:15" ht="14.2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1:15" ht="14.2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</sheetData>
  <sheetProtection/>
  <mergeCells count="104">
    <mergeCell ref="BI2:BM2"/>
    <mergeCell ref="BU2:BZ2"/>
    <mergeCell ref="A1:J3"/>
    <mergeCell ref="K1:P1"/>
    <mergeCell ref="Q1:AE1"/>
    <mergeCell ref="AF1:AJ1"/>
    <mergeCell ref="AK1:AV1"/>
    <mergeCell ref="AW1:BA1"/>
    <mergeCell ref="K2:P2"/>
    <mergeCell ref="Q2:W2"/>
    <mergeCell ref="Y2:AE2"/>
    <mergeCell ref="AF2:AJ2"/>
    <mergeCell ref="AK2:AV2"/>
    <mergeCell ref="AW2:BA2"/>
    <mergeCell ref="K3:P3"/>
    <mergeCell ref="Q3:AE3"/>
    <mergeCell ref="AF3:AJ3"/>
    <mergeCell ref="AK3:AV3"/>
    <mergeCell ref="AW3:BA3"/>
    <mergeCell ref="BB3:BH3"/>
    <mergeCell ref="A4:J6"/>
    <mergeCell ref="K4:P6"/>
    <mergeCell ref="A7:J8"/>
    <mergeCell ref="K7:P7"/>
    <mergeCell ref="K8:P8"/>
    <mergeCell ref="BS5:BX5"/>
    <mergeCell ref="A9:J10"/>
    <mergeCell ref="K9:P9"/>
    <mergeCell ref="K10:P10"/>
    <mergeCell ref="A11:J12"/>
    <mergeCell ref="K11:P11"/>
    <mergeCell ref="K12:P12"/>
    <mergeCell ref="A13:J14"/>
    <mergeCell ref="K13:P13"/>
    <mergeCell ref="K14:P14"/>
    <mergeCell ref="A15:J16"/>
    <mergeCell ref="K15:P15"/>
    <mergeCell ref="K16:P16"/>
    <mergeCell ref="A17:J18"/>
    <mergeCell ref="K17:P17"/>
    <mergeCell ref="K18:P18"/>
    <mergeCell ref="A19:J20"/>
    <mergeCell ref="K19:P19"/>
    <mergeCell ref="K20:P20"/>
    <mergeCell ref="A21:J22"/>
    <mergeCell ref="K21:P21"/>
    <mergeCell ref="K22:P22"/>
    <mergeCell ref="A23:J24"/>
    <mergeCell ref="K23:P23"/>
    <mergeCell ref="K24:P24"/>
    <mergeCell ref="A25:J26"/>
    <mergeCell ref="K25:P25"/>
    <mergeCell ref="K26:P26"/>
    <mergeCell ref="A27:J28"/>
    <mergeCell ref="K27:P27"/>
    <mergeCell ref="K28:P28"/>
    <mergeCell ref="A29:J30"/>
    <mergeCell ref="K29:P29"/>
    <mergeCell ref="K30:P30"/>
    <mergeCell ref="A31:J32"/>
    <mergeCell ref="K31:P31"/>
    <mergeCell ref="K32:P32"/>
    <mergeCell ref="A33:J34"/>
    <mergeCell ref="K33:P33"/>
    <mergeCell ref="K34:P34"/>
    <mergeCell ref="A35:J36"/>
    <mergeCell ref="K35:P35"/>
    <mergeCell ref="K36:P36"/>
    <mergeCell ref="BP52:CJ52"/>
    <mergeCell ref="A41:J42"/>
    <mergeCell ref="K41:P41"/>
    <mergeCell ref="K42:P42"/>
    <mergeCell ref="A37:J38"/>
    <mergeCell ref="K37:P37"/>
    <mergeCell ref="K38:P38"/>
    <mergeCell ref="A39:J40"/>
    <mergeCell ref="K39:P39"/>
    <mergeCell ref="K40:P40"/>
    <mergeCell ref="BA5:BF5"/>
    <mergeCell ref="BG5:BL5"/>
    <mergeCell ref="BN2:BT2"/>
    <mergeCell ref="BN3:BT3"/>
    <mergeCell ref="BM5:BR5"/>
    <mergeCell ref="CA48:CE51"/>
    <mergeCell ref="BY5:CD5"/>
    <mergeCell ref="BI3:BM3"/>
    <mergeCell ref="BU3:BZ3"/>
    <mergeCell ref="BB2:BH2"/>
    <mergeCell ref="CA2:CJ2"/>
    <mergeCell ref="BB1:CJ1"/>
    <mergeCell ref="Q4:CJ4"/>
    <mergeCell ref="CE5:CJ5"/>
    <mergeCell ref="Q5:V5"/>
    <mergeCell ref="W5:AB5"/>
    <mergeCell ref="AC5:AH5"/>
    <mergeCell ref="AI5:AN5"/>
    <mergeCell ref="AO5:AT5"/>
    <mergeCell ref="AU5:AZ5"/>
    <mergeCell ref="CF47:CJ47"/>
    <mergeCell ref="CF48:CJ51"/>
    <mergeCell ref="CA47:CE47"/>
    <mergeCell ref="BV47:BZ47"/>
    <mergeCell ref="BV48:BZ51"/>
    <mergeCell ref="CA3:CJ3"/>
  </mergeCells>
  <printOptions/>
  <pageMargins left="0.1968503937007874" right="0.1968503937007874" top="0.1968503937007874" bottom="0.1968503937007874" header="0.31496062992125984" footer="0.31496062992125984"/>
  <pageSetup orientation="landscape" paperSize="8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K711"/>
  <sheetViews>
    <sheetView zoomScale="50" zoomScaleNormal="50" zoomScalePageLayoutView="0" workbookViewId="0" topLeftCell="A1">
      <selection activeCell="A6" sqref="A6:J7"/>
    </sheetView>
  </sheetViews>
  <sheetFormatPr defaultColWidth="2.50390625" defaultRowHeight="14.25" customHeight="1"/>
  <cols>
    <col min="1" max="16" width="2.50390625" style="2" customWidth="1"/>
    <col min="17" max="17" width="8.00390625" style="2" customWidth="1"/>
    <col min="18" max="37" width="8.00390625" style="1" customWidth="1"/>
    <col min="38" max="16384" width="2.50390625" style="1" customWidth="1"/>
  </cols>
  <sheetData>
    <row r="1" spans="1:37" s="16" customFormat="1" ht="21" customHeight="1">
      <c r="A1" s="173" t="s">
        <v>9</v>
      </c>
      <c r="B1" s="174"/>
      <c r="C1" s="174"/>
      <c r="D1" s="174"/>
      <c r="E1" s="174"/>
      <c r="F1" s="174"/>
      <c r="G1" s="174"/>
      <c r="H1" s="174"/>
      <c r="I1" s="174"/>
      <c r="J1" s="174"/>
      <c r="K1" s="179" t="s">
        <v>14</v>
      </c>
      <c r="L1" s="180"/>
      <c r="M1" s="180"/>
      <c r="N1" s="180"/>
      <c r="O1" s="180"/>
      <c r="P1" s="181"/>
      <c r="Q1" s="182" t="str">
        <f>'入力表'!C8</f>
        <v>○○○○改修工事</v>
      </c>
      <c r="R1" s="183"/>
      <c r="S1" s="183"/>
      <c r="T1" s="183"/>
      <c r="U1" s="183"/>
      <c r="V1" s="184" t="s">
        <v>0</v>
      </c>
      <c r="W1" s="186"/>
      <c r="X1" s="182" t="str">
        <f>'入力表'!C23</f>
        <v>○○○株式会社</v>
      </c>
      <c r="Y1" s="185"/>
      <c r="Z1" s="185"/>
      <c r="AA1" s="202" t="s">
        <v>80</v>
      </c>
      <c r="AB1" s="203"/>
      <c r="AC1" s="183"/>
      <c r="AD1" s="183"/>
      <c r="AE1" s="183"/>
      <c r="AF1" s="183"/>
      <c r="AG1" s="183"/>
      <c r="AH1" s="183"/>
      <c r="AI1" s="183"/>
      <c r="AJ1" s="183"/>
      <c r="AK1" s="216"/>
    </row>
    <row r="2" spans="1:37" s="16" customFormat="1" ht="21" customHeight="1">
      <c r="A2" s="175"/>
      <c r="B2" s="176"/>
      <c r="C2" s="176"/>
      <c r="D2" s="176"/>
      <c r="E2" s="176"/>
      <c r="F2" s="176"/>
      <c r="G2" s="176"/>
      <c r="H2" s="176"/>
      <c r="I2" s="176"/>
      <c r="J2" s="176"/>
      <c r="K2" s="163" t="s">
        <v>15</v>
      </c>
      <c r="L2" s="147"/>
      <c r="M2" s="147"/>
      <c r="N2" s="147"/>
      <c r="O2" s="147"/>
      <c r="P2" s="164"/>
      <c r="Q2" s="165">
        <f>'入力表'!C16</f>
        <v>40026</v>
      </c>
      <c r="R2" s="199"/>
      <c r="S2" s="25" t="s">
        <v>83</v>
      </c>
      <c r="T2" s="167">
        <f>'入力表'!C17</f>
        <v>40055</v>
      </c>
      <c r="U2" s="195"/>
      <c r="V2" s="163" t="s">
        <v>1</v>
      </c>
      <c r="W2" s="164"/>
      <c r="X2" s="171" t="str">
        <f>'入力表'!C24</f>
        <v>○○○設計事務所</v>
      </c>
      <c r="Y2" s="195"/>
      <c r="Z2" s="195"/>
      <c r="AA2" s="163" t="s">
        <v>81</v>
      </c>
      <c r="AB2" s="199"/>
      <c r="AC2" s="147" t="str">
        <f>'入力表'!C27</f>
        <v>事務所ビル</v>
      </c>
      <c r="AD2" s="147"/>
      <c r="AE2" s="199" t="s">
        <v>4</v>
      </c>
      <c r="AF2" s="199"/>
      <c r="AG2" s="51" t="str">
        <f>'入力表'!C29</f>
        <v>150㎡</v>
      </c>
      <c r="AH2" s="199" t="s">
        <v>6</v>
      </c>
      <c r="AI2" s="199"/>
      <c r="AJ2" s="148" t="str">
        <f>'入力表'!C31</f>
        <v>450㎡</v>
      </c>
      <c r="AK2" s="212"/>
    </row>
    <row r="3" spans="1:37" s="16" customFormat="1" ht="21" customHeight="1">
      <c r="A3" s="177"/>
      <c r="B3" s="178"/>
      <c r="C3" s="178"/>
      <c r="D3" s="178"/>
      <c r="E3" s="178"/>
      <c r="F3" s="178"/>
      <c r="G3" s="178"/>
      <c r="H3" s="178"/>
      <c r="I3" s="178"/>
      <c r="J3" s="178"/>
      <c r="K3" s="150" t="s">
        <v>16</v>
      </c>
      <c r="L3" s="151"/>
      <c r="M3" s="151"/>
      <c r="N3" s="151"/>
      <c r="O3" s="151"/>
      <c r="P3" s="152"/>
      <c r="Q3" s="201">
        <f>'入力表'!C10</f>
        <v>39965</v>
      </c>
      <c r="R3" s="168"/>
      <c r="S3" s="168"/>
      <c r="T3" s="168"/>
      <c r="U3" s="168"/>
      <c r="V3" s="163" t="s">
        <v>2</v>
      </c>
      <c r="W3" s="164"/>
      <c r="X3" s="171" t="str">
        <f>'入力表'!C25</f>
        <v>株式会社　ホームプランニング</v>
      </c>
      <c r="Y3" s="195"/>
      <c r="Z3" s="195"/>
      <c r="AA3" s="150" t="s">
        <v>82</v>
      </c>
      <c r="AB3" s="200"/>
      <c r="AC3" s="147" t="str">
        <f>'入力表'!C28</f>
        <v>RC造　４階建</v>
      </c>
      <c r="AD3" s="147"/>
      <c r="AE3" s="200" t="s">
        <v>5</v>
      </c>
      <c r="AF3" s="200"/>
      <c r="AG3" s="51" t="str">
        <f>'入力表'!C30</f>
        <v>100㎡</v>
      </c>
      <c r="AH3" s="200" t="s">
        <v>79</v>
      </c>
      <c r="AI3" s="200"/>
      <c r="AJ3" s="191" t="str">
        <f>'入力表'!C32</f>
        <v>なし</v>
      </c>
      <c r="AK3" s="211"/>
    </row>
    <row r="4" spans="1:37" s="16" customFormat="1" ht="17.25" customHeight="1">
      <c r="A4" s="127" t="s">
        <v>10</v>
      </c>
      <c r="B4" s="128"/>
      <c r="C4" s="128"/>
      <c r="D4" s="128"/>
      <c r="E4" s="128"/>
      <c r="F4" s="128"/>
      <c r="G4" s="128"/>
      <c r="H4" s="128"/>
      <c r="I4" s="128"/>
      <c r="J4" s="128"/>
      <c r="K4" s="204" t="s">
        <v>78</v>
      </c>
      <c r="L4" s="205"/>
      <c r="M4" s="205"/>
      <c r="N4" s="205"/>
      <c r="O4" s="205"/>
      <c r="P4" s="205"/>
      <c r="Q4" s="163" t="s">
        <v>94</v>
      </c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8"/>
      <c r="AC4" s="222" t="s">
        <v>95</v>
      </c>
      <c r="AD4" s="257"/>
      <c r="AE4" s="257"/>
      <c r="AF4" s="257"/>
      <c r="AG4" s="257"/>
      <c r="AH4" s="257"/>
      <c r="AI4" s="257"/>
      <c r="AJ4" s="257"/>
      <c r="AK4" s="287"/>
    </row>
    <row r="5" spans="1:37" ht="17.25" customHeight="1">
      <c r="A5" s="130"/>
      <c r="B5" s="131"/>
      <c r="C5" s="131"/>
      <c r="D5" s="131"/>
      <c r="E5" s="131"/>
      <c r="F5" s="131"/>
      <c r="G5" s="131"/>
      <c r="H5" s="131"/>
      <c r="I5" s="131"/>
      <c r="J5" s="131"/>
      <c r="K5" s="206"/>
      <c r="L5" s="207"/>
      <c r="M5" s="207"/>
      <c r="N5" s="207"/>
      <c r="O5" s="207"/>
      <c r="P5" s="208"/>
      <c r="Q5" s="78" t="s">
        <v>84</v>
      </c>
      <c r="R5" s="78" t="s">
        <v>85</v>
      </c>
      <c r="S5" s="78" t="s">
        <v>86</v>
      </c>
      <c r="T5" s="78" t="s">
        <v>87</v>
      </c>
      <c r="U5" s="78" t="s">
        <v>88</v>
      </c>
      <c r="V5" s="78" t="s">
        <v>89</v>
      </c>
      <c r="W5" s="78" t="s">
        <v>90</v>
      </c>
      <c r="X5" s="78" t="s">
        <v>23</v>
      </c>
      <c r="Y5" s="78" t="s">
        <v>24</v>
      </c>
      <c r="Z5" s="78" t="s">
        <v>91</v>
      </c>
      <c r="AA5" s="78" t="s">
        <v>92</v>
      </c>
      <c r="AB5" s="78" t="s">
        <v>93</v>
      </c>
      <c r="AC5" s="78" t="s">
        <v>84</v>
      </c>
      <c r="AD5" s="78" t="s">
        <v>85</v>
      </c>
      <c r="AE5" s="78" t="s">
        <v>86</v>
      </c>
      <c r="AF5" s="78" t="s">
        <v>87</v>
      </c>
      <c r="AG5" s="78" t="s">
        <v>88</v>
      </c>
      <c r="AH5" s="78" t="s">
        <v>89</v>
      </c>
      <c r="AI5" s="78" t="s">
        <v>90</v>
      </c>
      <c r="AJ5" s="78" t="s">
        <v>23</v>
      </c>
      <c r="AK5" s="79" t="s">
        <v>24</v>
      </c>
    </row>
    <row r="6" spans="1:37" ht="22.5" customHeight="1">
      <c r="A6" s="114"/>
      <c r="B6" s="115"/>
      <c r="C6" s="115"/>
      <c r="D6" s="115"/>
      <c r="E6" s="115"/>
      <c r="F6" s="115"/>
      <c r="G6" s="115"/>
      <c r="H6" s="115"/>
      <c r="I6" s="115"/>
      <c r="J6" s="115"/>
      <c r="K6" s="120"/>
      <c r="L6" s="121"/>
      <c r="M6" s="121"/>
      <c r="N6" s="121"/>
      <c r="O6" s="121"/>
      <c r="P6" s="122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48"/>
    </row>
    <row r="7" spans="1:37" ht="11.25" customHeight="1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23"/>
      <c r="L7" s="118"/>
      <c r="M7" s="118"/>
      <c r="N7" s="118"/>
      <c r="O7" s="118"/>
      <c r="P7" s="119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49"/>
    </row>
    <row r="8" spans="1:37" ht="22.5" customHeight="1">
      <c r="A8" s="114"/>
      <c r="B8" s="115"/>
      <c r="C8" s="115"/>
      <c r="D8" s="115"/>
      <c r="E8" s="115"/>
      <c r="F8" s="115"/>
      <c r="G8" s="115"/>
      <c r="H8" s="115"/>
      <c r="I8" s="115"/>
      <c r="J8" s="115"/>
      <c r="K8" s="120"/>
      <c r="L8" s="121"/>
      <c r="M8" s="121"/>
      <c r="N8" s="121"/>
      <c r="O8" s="121"/>
      <c r="P8" s="122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48"/>
    </row>
    <row r="9" spans="1:37" ht="11.25" customHeight="1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23"/>
      <c r="L9" s="118"/>
      <c r="M9" s="118"/>
      <c r="N9" s="118"/>
      <c r="O9" s="118"/>
      <c r="P9" s="119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49"/>
    </row>
    <row r="10" spans="1:37" ht="22.5" customHeight="1">
      <c r="A10" s="114"/>
      <c r="B10" s="115"/>
      <c r="C10" s="115"/>
      <c r="D10" s="115"/>
      <c r="E10" s="115"/>
      <c r="F10" s="115"/>
      <c r="G10" s="115"/>
      <c r="H10" s="115"/>
      <c r="I10" s="115"/>
      <c r="J10" s="115"/>
      <c r="K10" s="120"/>
      <c r="L10" s="121"/>
      <c r="M10" s="121"/>
      <c r="N10" s="121"/>
      <c r="O10" s="121"/>
      <c r="P10" s="122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48"/>
    </row>
    <row r="11" spans="1:37" ht="11.25" customHeight="1">
      <c r="A11" s="117"/>
      <c r="B11" s="118"/>
      <c r="C11" s="118"/>
      <c r="D11" s="118"/>
      <c r="E11" s="118"/>
      <c r="F11" s="118"/>
      <c r="G11" s="118"/>
      <c r="H11" s="118"/>
      <c r="I11" s="118"/>
      <c r="J11" s="118"/>
      <c r="K11" s="123"/>
      <c r="L11" s="118"/>
      <c r="M11" s="118"/>
      <c r="N11" s="118"/>
      <c r="O11" s="118"/>
      <c r="P11" s="119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49"/>
    </row>
    <row r="12" spans="1:37" ht="22.5" customHeight="1">
      <c r="A12" s="114"/>
      <c r="B12" s="115"/>
      <c r="C12" s="115"/>
      <c r="D12" s="115"/>
      <c r="E12" s="115"/>
      <c r="F12" s="115"/>
      <c r="G12" s="115"/>
      <c r="H12" s="115"/>
      <c r="I12" s="115"/>
      <c r="J12" s="115"/>
      <c r="K12" s="120"/>
      <c r="L12" s="121"/>
      <c r="M12" s="121"/>
      <c r="N12" s="121"/>
      <c r="O12" s="121"/>
      <c r="P12" s="122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48"/>
    </row>
    <row r="13" spans="1:37" ht="11.25" customHeight="1">
      <c r="A13" s="117"/>
      <c r="B13" s="118"/>
      <c r="C13" s="118"/>
      <c r="D13" s="118"/>
      <c r="E13" s="118"/>
      <c r="F13" s="118"/>
      <c r="G13" s="118"/>
      <c r="H13" s="118"/>
      <c r="I13" s="118"/>
      <c r="J13" s="118"/>
      <c r="K13" s="123"/>
      <c r="L13" s="118"/>
      <c r="M13" s="118"/>
      <c r="N13" s="118"/>
      <c r="O13" s="118"/>
      <c r="P13" s="119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49"/>
    </row>
    <row r="14" spans="1:37" ht="22.5" customHeight="1">
      <c r="A14" s="114"/>
      <c r="B14" s="115"/>
      <c r="C14" s="115"/>
      <c r="D14" s="115"/>
      <c r="E14" s="115"/>
      <c r="F14" s="115"/>
      <c r="G14" s="115"/>
      <c r="H14" s="115"/>
      <c r="I14" s="115"/>
      <c r="J14" s="115"/>
      <c r="K14" s="120"/>
      <c r="L14" s="121"/>
      <c r="M14" s="121"/>
      <c r="N14" s="121"/>
      <c r="O14" s="121"/>
      <c r="P14" s="122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48"/>
    </row>
    <row r="15" spans="1:37" ht="11.25" customHeight="1">
      <c r="A15" s="117"/>
      <c r="B15" s="118"/>
      <c r="C15" s="118"/>
      <c r="D15" s="118"/>
      <c r="E15" s="118"/>
      <c r="F15" s="118"/>
      <c r="G15" s="118"/>
      <c r="H15" s="118"/>
      <c r="I15" s="118"/>
      <c r="J15" s="118"/>
      <c r="K15" s="123"/>
      <c r="L15" s="118"/>
      <c r="M15" s="118"/>
      <c r="N15" s="118"/>
      <c r="O15" s="118"/>
      <c r="P15" s="119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49"/>
    </row>
    <row r="16" spans="1:37" ht="22.5" customHeight="1">
      <c r="A16" s="114"/>
      <c r="B16" s="115"/>
      <c r="C16" s="115"/>
      <c r="D16" s="115"/>
      <c r="E16" s="115"/>
      <c r="F16" s="115"/>
      <c r="G16" s="115"/>
      <c r="H16" s="115"/>
      <c r="I16" s="115"/>
      <c r="J16" s="115"/>
      <c r="K16" s="120"/>
      <c r="L16" s="121"/>
      <c r="M16" s="121"/>
      <c r="N16" s="121"/>
      <c r="O16" s="121"/>
      <c r="P16" s="122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48"/>
    </row>
    <row r="17" spans="1:37" ht="11.25" customHeight="1">
      <c r="A17" s="117"/>
      <c r="B17" s="118"/>
      <c r="C17" s="118"/>
      <c r="D17" s="118"/>
      <c r="E17" s="118"/>
      <c r="F17" s="118"/>
      <c r="G17" s="118"/>
      <c r="H17" s="118"/>
      <c r="I17" s="118"/>
      <c r="J17" s="118"/>
      <c r="K17" s="123"/>
      <c r="L17" s="118"/>
      <c r="M17" s="118"/>
      <c r="N17" s="118"/>
      <c r="O17" s="118"/>
      <c r="P17" s="119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49"/>
    </row>
    <row r="18" spans="1:37" ht="22.5" customHeight="1">
      <c r="A18" s="114"/>
      <c r="B18" s="115"/>
      <c r="C18" s="115"/>
      <c r="D18" s="115"/>
      <c r="E18" s="115"/>
      <c r="F18" s="115"/>
      <c r="G18" s="115"/>
      <c r="H18" s="115"/>
      <c r="I18" s="115"/>
      <c r="J18" s="115"/>
      <c r="K18" s="120"/>
      <c r="L18" s="121"/>
      <c r="M18" s="121"/>
      <c r="N18" s="121"/>
      <c r="O18" s="121"/>
      <c r="P18" s="122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48"/>
    </row>
    <row r="19" spans="1:37" ht="11.25" customHeight="1">
      <c r="A19" s="117"/>
      <c r="B19" s="118"/>
      <c r="C19" s="118"/>
      <c r="D19" s="118"/>
      <c r="E19" s="118"/>
      <c r="F19" s="118"/>
      <c r="G19" s="118"/>
      <c r="H19" s="118"/>
      <c r="I19" s="118"/>
      <c r="J19" s="118"/>
      <c r="K19" s="123"/>
      <c r="L19" s="118"/>
      <c r="M19" s="118"/>
      <c r="N19" s="118"/>
      <c r="O19" s="118"/>
      <c r="P19" s="119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49"/>
    </row>
    <row r="20" spans="1:37" ht="22.5" customHeight="1">
      <c r="A20" s="114"/>
      <c r="B20" s="115"/>
      <c r="C20" s="115"/>
      <c r="D20" s="115"/>
      <c r="E20" s="115"/>
      <c r="F20" s="115"/>
      <c r="G20" s="115"/>
      <c r="H20" s="115"/>
      <c r="I20" s="115"/>
      <c r="J20" s="115"/>
      <c r="K20" s="120"/>
      <c r="L20" s="121"/>
      <c r="M20" s="121"/>
      <c r="N20" s="121"/>
      <c r="O20" s="121"/>
      <c r="P20" s="122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48"/>
    </row>
    <row r="21" spans="1:37" ht="11.25" customHeight="1">
      <c r="A21" s="117"/>
      <c r="B21" s="118"/>
      <c r="C21" s="118"/>
      <c r="D21" s="118"/>
      <c r="E21" s="118"/>
      <c r="F21" s="118"/>
      <c r="G21" s="118"/>
      <c r="H21" s="118"/>
      <c r="I21" s="118"/>
      <c r="J21" s="118"/>
      <c r="K21" s="123"/>
      <c r="L21" s="118"/>
      <c r="M21" s="118"/>
      <c r="N21" s="118"/>
      <c r="O21" s="118"/>
      <c r="P21" s="119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49"/>
    </row>
    <row r="22" spans="1:37" ht="22.5" customHeight="1">
      <c r="A22" s="114"/>
      <c r="B22" s="115"/>
      <c r="C22" s="115"/>
      <c r="D22" s="115"/>
      <c r="E22" s="115"/>
      <c r="F22" s="115"/>
      <c r="G22" s="115"/>
      <c r="H22" s="115"/>
      <c r="I22" s="115"/>
      <c r="J22" s="115"/>
      <c r="K22" s="120"/>
      <c r="L22" s="121"/>
      <c r="M22" s="121"/>
      <c r="N22" s="121"/>
      <c r="O22" s="121"/>
      <c r="P22" s="122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48"/>
    </row>
    <row r="23" spans="1:37" ht="11.25" customHeight="1">
      <c r="A23" s="117"/>
      <c r="B23" s="118"/>
      <c r="C23" s="118"/>
      <c r="D23" s="118"/>
      <c r="E23" s="118"/>
      <c r="F23" s="118"/>
      <c r="G23" s="118"/>
      <c r="H23" s="118"/>
      <c r="I23" s="118"/>
      <c r="J23" s="118"/>
      <c r="K23" s="123"/>
      <c r="L23" s="118"/>
      <c r="M23" s="118"/>
      <c r="N23" s="118"/>
      <c r="O23" s="118"/>
      <c r="P23" s="119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49"/>
    </row>
    <row r="24" spans="1:37" ht="22.5" customHeight="1">
      <c r="A24" s="114"/>
      <c r="B24" s="115"/>
      <c r="C24" s="115"/>
      <c r="D24" s="115"/>
      <c r="E24" s="115"/>
      <c r="F24" s="115"/>
      <c r="G24" s="115"/>
      <c r="H24" s="115"/>
      <c r="I24" s="115"/>
      <c r="J24" s="115"/>
      <c r="K24" s="120"/>
      <c r="L24" s="121"/>
      <c r="M24" s="121"/>
      <c r="N24" s="121"/>
      <c r="O24" s="121"/>
      <c r="P24" s="122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48"/>
    </row>
    <row r="25" spans="1:37" ht="11.25" customHeight="1">
      <c r="A25" s="117"/>
      <c r="B25" s="118"/>
      <c r="C25" s="118"/>
      <c r="D25" s="118"/>
      <c r="E25" s="118"/>
      <c r="F25" s="118"/>
      <c r="G25" s="118"/>
      <c r="H25" s="118"/>
      <c r="I25" s="118"/>
      <c r="J25" s="118"/>
      <c r="K25" s="123"/>
      <c r="L25" s="118"/>
      <c r="M25" s="118"/>
      <c r="N25" s="118"/>
      <c r="O25" s="118"/>
      <c r="P25" s="119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49"/>
    </row>
    <row r="26" spans="1:37" ht="22.5" customHeight="1">
      <c r="A26" s="114"/>
      <c r="B26" s="115"/>
      <c r="C26" s="115"/>
      <c r="D26" s="115"/>
      <c r="E26" s="115"/>
      <c r="F26" s="115"/>
      <c r="G26" s="115"/>
      <c r="H26" s="115"/>
      <c r="I26" s="115"/>
      <c r="J26" s="115"/>
      <c r="K26" s="120"/>
      <c r="L26" s="121"/>
      <c r="M26" s="121"/>
      <c r="N26" s="121"/>
      <c r="O26" s="121"/>
      <c r="P26" s="122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48"/>
    </row>
    <row r="27" spans="1:37" ht="11.25" customHeight="1">
      <c r="A27" s="117"/>
      <c r="B27" s="118"/>
      <c r="C27" s="118"/>
      <c r="D27" s="118"/>
      <c r="E27" s="118"/>
      <c r="F27" s="118"/>
      <c r="G27" s="118"/>
      <c r="H27" s="118"/>
      <c r="I27" s="118"/>
      <c r="J27" s="118"/>
      <c r="K27" s="123"/>
      <c r="L27" s="118"/>
      <c r="M27" s="118"/>
      <c r="N27" s="118"/>
      <c r="O27" s="118"/>
      <c r="P27" s="119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49"/>
    </row>
    <row r="28" spans="1:37" ht="22.5" customHeight="1">
      <c r="A28" s="114"/>
      <c r="B28" s="115"/>
      <c r="C28" s="115"/>
      <c r="D28" s="115"/>
      <c r="E28" s="115"/>
      <c r="F28" s="115"/>
      <c r="G28" s="115"/>
      <c r="H28" s="115"/>
      <c r="I28" s="115"/>
      <c r="J28" s="115"/>
      <c r="K28" s="120"/>
      <c r="L28" s="121"/>
      <c r="M28" s="121"/>
      <c r="N28" s="121"/>
      <c r="O28" s="121"/>
      <c r="P28" s="122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48"/>
    </row>
    <row r="29" spans="1:37" ht="11.25" customHeight="1">
      <c r="A29" s="117"/>
      <c r="B29" s="118"/>
      <c r="C29" s="118"/>
      <c r="D29" s="118"/>
      <c r="E29" s="118"/>
      <c r="F29" s="118"/>
      <c r="G29" s="118"/>
      <c r="H29" s="118"/>
      <c r="I29" s="118"/>
      <c r="J29" s="118"/>
      <c r="K29" s="123"/>
      <c r="L29" s="118"/>
      <c r="M29" s="118"/>
      <c r="N29" s="118"/>
      <c r="O29" s="118"/>
      <c r="P29" s="119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49"/>
    </row>
    <row r="30" spans="1:37" ht="22.5" customHeight="1">
      <c r="A30" s="114"/>
      <c r="B30" s="115"/>
      <c r="C30" s="115"/>
      <c r="D30" s="115"/>
      <c r="E30" s="115"/>
      <c r="F30" s="115"/>
      <c r="G30" s="115"/>
      <c r="H30" s="115"/>
      <c r="I30" s="115"/>
      <c r="J30" s="115"/>
      <c r="K30" s="120"/>
      <c r="L30" s="121"/>
      <c r="M30" s="121"/>
      <c r="N30" s="121"/>
      <c r="O30" s="121"/>
      <c r="P30" s="122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48"/>
    </row>
    <row r="31" spans="1:37" ht="11.25" customHeight="1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23"/>
      <c r="L31" s="118"/>
      <c r="M31" s="118"/>
      <c r="N31" s="118"/>
      <c r="O31" s="118"/>
      <c r="P31" s="119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49"/>
    </row>
    <row r="32" spans="1:37" ht="22.5" customHeight="1">
      <c r="A32" s="114"/>
      <c r="B32" s="115"/>
      <c r="C32" s="115"/>
      <c r="D32" s="115"/>
      <c r="E32" s="115"/>
      <c r="F32" s="115"/>
      <c r="G32" s="115"/>
      <c r="H32" s="115"/>
      <c r="I32" s="115"/>
      <c r="J32" s="115"/>
      <c r="K32" s="120"/>
      <c r="L32" s="121"/>
      <c r="M32" s="121"/>
      <c r="N32" s="121"/>
      <c r="O32" s="121"/>
      <c r="P32" s="122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48"/>
    </row>
    <row r="33" spans="1:37" ht="11.25" customHeight="1">
      <c r="A33" s="117"/>
      <c r="B33" s="118"/>
      <c r="C33" s="118"/>
      <c r="D33" s="118"/>
      <c r="E33" s="118"/>
      <c r="F33" s="118"/>
      <c r="G33" s="118"/>
      <c r="H33" s="118"/>
      <c r="I33" s="118"/>
      <c r="J33" s="118"/>
      <c r="K33" s="123"/>
      <c r="L33" s="118"/>
      <c r="M33" s="118"/>
      <c r="N33" s="118"/>
      <c r="O33" s="118"/>
      <c r="P33" s="119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49"/>
    </row>
    <row r="34" spans="1:37" ht="22.5" customHeight="1">
      <c r="A34" s="114"/>
      <c r="B34" s="115"/>
      <c r="C34" s="115"/>
      <c r="D34" s="115"/>
      <c r="E34" s="115"/>
      <c r="F34" s="115"/>
      <c r="G34" s="115"/>
      <c r="H34" s="115"/>
      <c r="I34" s="115"/>
      <c r="J34" s="115"/>
      <c r="K34" s="120"/>
      <c r="L34" s="121"/>
      <c r="M34" s="121"/>
      <c r="N34" s="121"/>
      <c r="O34" s="121"/>
      <c r="P34" s="122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48"/>
    </row>
    <row r="35" spans="1:37" ht="11.25" customHeight="1">
      <c r="A35" s="117"/>
      <c r="B35" s="118"/>
      <c r="C35" s="118"/>
      <c r="D35" s="118"/>
      <c r="E35" s="118"/>
      <c r="F35" s="118"/>
      <c r="G35" s="118"/>
      <c r="H35" s="118"/>
      <c r="I35" s="118"/>
      <c r="J35" s="118"/>
      <c r="K35" s="123"/>
      <c r="L35" s="118"/>
      <c r="M35" s="118"/>
      <c r="N35" s="118"/>
      <c r="O35" s="118"/>
      <c r="P35" s="119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49"/>
    </row>
    <row r="36" spans="1:37" ht="22.5" customHeight="1">
      <c r="A36" s="114"/>
      <c r="B36" s="115"/>
      <c r="C36" s="115"/>
      <c r="D36" s="115"/>
      <c r="E36" s="115"/>
      <c r="F36" s="115"/>
      <c r="G36" s="115"/>
      <c r="H36" s="115"/>
      <c r="I36" s="115"/>
      <c r="J36" s="115"/>
      <c r="K36" s="120"/>
      <c r="L36" s="121"/>
      <c r="M36" s="121"/>
      <c r="N36" s="121"/>
      <c r="O36" s="121"/>
      <c r="P36" s="122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48"/>
    </row>
    <row r="37" spans="1:37" ht="11.25" customHeight="1">
      <c r="A37" s="117"/>
      <c r="B37" s="118"/>
      <c r="C37" s="118"/>
      <c r="D37" s="118"/>
      <c r="E37" s="118"/>
      <c r="F37" s="118"/>
      <c r="G37" s="118"/>
      <c r="H37" s="118"/>
      <c r="I37" s="118"/>
      <c r="J37" s="118"/>
      <c r="K37" s="123"/>
      <c r="L37" s="118"/>
      <c r="M37" s="118"/>
      <c r="N37" s="118"/>
      <c r="O37" s="118"/>
      <c r="P37" s="119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49"/>
    </row>
    <row r="38" spans="1:37" ht="22.5" customHeight="1">
      <c r="A38" s="114"/>
      <c r="B38" s="115"/>
      <c r="C38" s="115"/>
      <c r="D38" s="115"/>
      <c r="E38" s="115"/>
      <c r="F38" s="115"/>
      <c r="G38" s="115"/>
      <c r="H38" s="115"/>
      <c r="I38" s="115"/>
      <c r="J38" s="115"/>
      <c r="K38" s="120"/>
      <c r="L38" s="121"/>
      <c r="M38" s="121"/>
      <c r="N38" s="121"/>
      <c r="O38" s="121"/>
      <c r="P38" s="122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48"/>
    </row>
    <row r="39" spans="1:37" ht="11.25" customHeight="1">
      <c r="A39" s="117"/>
      <c r="B39" s="118"/>
      <c r="C39" s="118"/>
      <c r="D39" s="118"/>
      <c r="E39" s="118"/>
      <c r="F39" s="118"/>
      <c r="G39" s="118"/>
      <c r="H39" s="118"/>
      <c r="I39" s="118"/>
      <c r="J39" s="118"/>
      <c r="K39" s="123"/>
      <c r="L39" s="118"/>
      <c r="M39" s="118"/>
      <c r="N39" s="118"/>
      <c r="O39" s="118"/>
      <c r="P39" s="119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49"/>
    </row>
    <row r="40" spans="1:37" ht="22.5" customHeight="1">
      <c r="A40" s="114"/>
      <c r="B40" s="115"/>
      <c r="C40" s="115"/>
      <c r="D40" s="115"/>
      <c r="E40" s="115"/>
      <c r="F40" s="115"/>
      <c r="G40" s="115"/>
      <c r="H40" s="115"/>
      <c r="I40" s="115"/>
      <c r="J40" s="115"/>
      <c r="K40" s="120"/>
      <c r="L40" s="121"/>
      <c r="M40" s="121"/>
      <c r="N40" s="121"/>
      <c r="O40" s="121"/>
      <c r="P40" s="122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48"/>
    </row>
    <row r="41" spans="1:37" ht="11.25" customHeight="1">
      <c r="A41" s="117"/>
      <c r="B41" s="118"/>
      <c r="C41" s="118"/>
      <c r="D41" s="118"/>
      <c r="E41" s="118"/>
      <c r="F41" s="118"/>
      <c r="G41" s="118"/>
      <c r="H41" s="118"/>
      <c r="I41" s="118"/>
      <c r="J41" s="118"/>
      <c r="K41" s="123"/>
      <c r="L41" s="118"/>
      <c r="M41" s="118"/>
      <c r="N41" s="118"/>
      <c r="O41" s="118"/>
      <c r="P41" s="119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49"/>
    </row>
    <row r="42" spans="1:37" ht="16.5" customHeight="1">
      <c r="A42" s="9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14"/>
    </row>
    <row r="43" spans="1:37" ht="16.5" customHeight="1">
      <c r="A43" s="9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14"/>
    </row>
    <row r="44" spans="1:37" ht="16.5" customHeight="1">
      <c r="A44" s="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14"/>
    </row>
    <row r="45" spans="1:37" ht="16.5" customHeight="1">
      <c r="A45" s="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14"/>
    </row>
    <row r="46" spans="1:37" ht="16.5" customHeight="1">
      <c r="A46" s="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44"/>
      <c r="AD46" s="44"/>
      <c r="AE46" s="44"/>
      <c r="AF46" s="107" t="s">
        <v>11</v>
      </c>
      <c r="AG46" s="210"/>
      <c r="AH46" s="107" t="s">
        <v>12</v>
      </c>
      <c r="AI46" s="210"/>
      <c r="AJ46" s="107" t="s">
        <v>13</v>
      </c>
      <c r="AK46" s="112"/>
    </row>
    <row r="47" spans="1:37" ht="16.5" customHeight="1">
      <c r="A47" s="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46"/>
      <c r="AD47" s="45"/>
      <c r="AE47" s="46"/>
      <c r="AF47" s="210"/>
      <c r="AG47" s="210"/>
      <c r="AH47" s="210"/>
      <c r="AI47" s="210"/>
      <c r="AJ47" s="210"/>
      <c r="AK47" s="112"/>
    </row>
    <row r="48" spans="1:37" ht="16.5" customHeight="1">
      <c r="A48" s="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46"/>
      <c r="AD48" s="46"/>
      <c r="AE48" s="46"/>
      <c r="AF48" s="210"/>
      <c r="AG48" s="210"/>
      <c r="AH48" s="210"/>
      <c r="AI48" s="210"/>
      <c r="AJ48" s="210"/>
      <c r="AK48" s="112"/>
    </row>
    <row r="49" spans="1:37" ht="16.5" customHeight="1">
      <c r="A49" s="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46"/>
      <c r="AD49" s="46"/>
      <c r="AE49" s="46"/>
      <c r="AF49" s="210"/>
      <c r="AG49" s="210"/>
      <c r="AH49" s="210"/>
      <c r="AI49" s="210"/>
      <c r="AJ49" s="210"/>
      <c r="AK49" s="112"/>
    </row>
    <row r="50" spans="1:37" ht="16.5" customHeight="1" thickBot="1">
      <c r="A50" s="10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47"/>
      <c r="AD50" s="47"/>
      <c r="AE50" s="47"/>
      <c r="AF50" s="213"/>
      <c r="AG50" s="213"/>
      <c r="AH50" s="213"/>
      <c r="AI50" s="213"/>
      <c r="AJ50" s="213"/>
      <c r="AK50" s="113"/>
    </row>
    <row r="51" spans="1:37" ht="25.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3"/>
      <c r="AC51" s="214" t="str">
        <f>'入力表'!C25</f>
        <v>株式会社　ホームプランニング</v>
      </c>
      <c r="AD51" s="215"/>
      <c r="AE51" s="215"/>
      <c r="AF51" s="215"/>
      <c r="AG51" s="215"/>
      <c r="AH51" s="215"/>
      <c r="AI51" s="215"/>
      <c r="AJ51" s="215"/>
      <c r="AK51" s="215"/>
    </row>
    <row r="52" spans="1:16" ht="14.2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3"/>
    </row>
    <row r="53" spans="1:16" ht="14.2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3"/>
    </row>
    <row r="54" spans="1:15" ht="14.2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4.2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4.2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4.2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4.2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4.2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4.2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4.2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4.2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4.2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4.2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4.2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4.2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4.2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4.2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4.2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4.2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4.2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4.2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4.2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4.2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4.2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4.2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4.2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4.2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4.2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4.2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4.2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4.2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4.2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4.2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4.2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4.2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4.2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4.2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4.2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4.2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4.2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4.2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4.2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4.2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4.2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4.2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4.2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4.2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4.2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4.2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4.2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4.2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4.2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4.2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4.2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4.2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14.2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14.2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4.2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4.2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14.2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4.2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ht="14.2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4.2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ht="14.2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4.2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ht="14.2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ht="14.2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14.2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ht="14.2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ht="14.2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ht="14.2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ht="14.2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ht="14.2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ht="14.2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ht="14.2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4.2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ht="14.2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ht="14.2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ht="14.2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ht="14.2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ht="14.2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4.2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ht="14.2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ht="14.2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4.2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14.2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ht="14.2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4.2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4.2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4.2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ht="14.2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4.2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ht="14.2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ht="14.2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ht="14.2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ht="14.2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ht="14.2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ht="14.2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ht="14.2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ht="14.2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ht="14.2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ht="14.2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ht="14.2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ht="14.2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ht="14.2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ht="14.2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ht="14.2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ht="14.2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ht="14.2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ht="14.2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ht="14.2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ht="14.2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ht="14.2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ht="14.2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ht="14.2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ht="14.2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5" ht="14.2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5" ht="14.2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5" ht="14.2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5" ht="14.2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5" ht="14.2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ht="14.2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5" ht="14.2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ht="14.2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ht="14.2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ht="14.2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ht="14.2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ht="14.2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ht="14.2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 ht="14.2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ht="14.2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ht="14.2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ht="14.2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15" ht="14.2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15" ht="14.2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1:15" ht="14.2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5" ht="14.2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1:15" ht="14.2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1:15" ht="14.2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1:15" ht="14.2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1:15" ht="14.2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1:15" ht="14.2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15" ht="14.2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15" ht="14.2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1:15" ht="14.2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1:15" ht="14.2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1:15" ht="14.2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5" ht="14.2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1:15" ht="14.2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1:15" ht="14.2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1:15" ht="14.2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1:15" ht="14.2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1:15" ht="14.2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1:15" ht="14.2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1:15" ht="14.2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1:15" ht="14.2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1:15" ht="14.2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1:15" ht="14.2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1:15" ht="14.2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1:15" ht="14.2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1:15" ht="14.2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1:15" ht="14.2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1:15" ht="14.2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1:15" ht="14.2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1:15" ht="14.2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1:15" ht="14.2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1:15" ht="14.2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1:15" ht="14.2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1:15" ht="14.2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1:15" ht="14.2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1:15" ht="14.2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1:15" ht="14.2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1:15" ht="14.2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1:15" ht="14.2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1:15" ht="14.2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1:15" ht="14.2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1:15" ht="14.2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1:15" ht="14.2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1:15" ht="14.2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1:15" ht="14.2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1:15" ht="14.2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1:15" ht="14.2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1:15" ht="14.2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1:15" ht="14.2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1:15" ht="14.2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1:15" ht="14.2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1:15" ht="14.2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1:15" ht="14.2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1:15" ht="14.2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1:15" ht="14.2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1:15" ht="14.2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1:15" ht="14.2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1:15" ht="14.2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1:15" ht="14.2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1:15" ht="14.2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1:15" ht="14.2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1:15" ht="14.2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1:15" ht="14.2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1:15" ht="14.2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1:15" ht="14.2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1:15" ht="14.2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1:15" ht="14.2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1:15" ht="14.2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1:15" ht="14.2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1:15" ht="14.2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1:15" ht="14.2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1:15" ht="14.2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1:15" ht="14.2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1:15" ht="14.2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1:15" ht="14.2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1:15" ht="14.2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1:15" ht="14.2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1:15" ht="14.2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1:15" ht="14.2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1:15" ht="14.2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1:15" ht="14.2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1:15" ht="14.2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1:15" ht="14.2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1:15" ht="14.2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1:15" ht="14.2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1:15" ht="14.2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1:15" ht="14.2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1:15" ht="14.2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1:15" ht="14.2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1:15" ht="14.2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1:15" ht="14.2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1:15" ht="14.2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1:15" ht="14.2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1:15" ht="14.2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1:15" ht="14.2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1:15" ht="14.2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1:15" ht="14.2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1:15" ht="14.2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1:15" ht="14.2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1:15" ht="14.2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1:15" ht="14.2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1:15" ht="14.2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1:15" ht="14.2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1:15" ht="14.2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1:15" ht="14.2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1:15" ht="14.2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1:15" ht="14.2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1:15" ht="14.2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1:15" ht="14.2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1:15" ht="14.2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1:15" ht="14.2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1:15" ht="14.2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1:15" ht="14.2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1:15" ht="14.2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1:15" ht="14.2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1:15" ht="14.2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1:15" ht="14.2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1:15" ht="14.2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1:15" ht="14.2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1:15" ht="14.2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1:15" ht="14.2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1:15" ht="14.2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1:15" ht="14.2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1:15" ht="14.2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1:15" ht="14.2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1:15" ht="14.2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1:15" ht="14.2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1:15" ht="14.2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1:15" ht="14.2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1:15" ht="14.2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1:15" ht="14.2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1:15" ht="14.2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1:15" ht="14.2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1:15" ht="14.2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1:15" ht="14.2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1:15" ht="14.2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1:15" ht="14.2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1:15" ht="14.2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1:15" ht="14.2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1:15" ht="14.2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1:15" ht="14.2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1:15" ht="14.2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1:15" ht="14.2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1:15" ht="14.2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1:15" ht="14.2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1:15" ht="14.2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1:15" ht="14.2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1:15" ht="14.2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1:15" ht="14.2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1:15" ht="14.2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1:15" ht="14.2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1:15" ht="14.2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1:15" ht="14.2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1:15" ht="14.2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1:15" ht="14.2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1:15" ht="14.2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1:15" ht="14.2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1:15" ht="14.2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1:15" ht="14.2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1:15" ht="14.2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1:15" ht="14.2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1:15" ht="14.2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1:15" ht="14.2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1:15" ht="14.2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1:15" ht="14.2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1:15" ht="14.2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1:15" ht="14.2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1:15" ht="14.2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1:15" ht="14.2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1:15" ht="14.2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1:15" ht="14.2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1:15" ht="14.2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1:15" ht="14.2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1:15" ht="14.2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1:15" ht="14.2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1:15" ht="14.2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1:15" ht="14.2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1:15" ht="14.2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1:15" ht="14.2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1:15" ht="14.2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1:15" ht="14.2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1:15" ht="14.2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1:15" ht="14.2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1:15" ht="14.2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1:15" ht="14.2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1:15" ht="14.2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1:15" ht="14.2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1:15" ht="14.2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1:15" ht="14.2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1:15" ht="14.2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1:15" ht="14.2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1:15" ht="14.2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1:15" ht="14.2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1:15" ht="14.2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1:15" ht="14.2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1:15" ht="14.2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1:15" ht="14.2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1:15" ht="14.2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1:15" ht="14.2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1:15" ht="14.2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1:15" ht="14.2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1:15" ht="14.2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1:15" ht="14.2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1:15" ht="14.2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1:15" ht="14.2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1:15" ht="14.2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1:15" ht="14.2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1:15" ht="14.2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1:15" ht="14.2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1:15" ht="14.2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1:15" ht="14.2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1:15" ht="14.2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1:15" ht="14.2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1:15" ht="14.2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1:15" ht="14.2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1:15" ht="14.2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1:15" ht="14.2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1:15" ht="14.2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1:15" ht="14.2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1:15" ht="14.2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1:15" ht="14.2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1:15" ht="14.2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1:15" ht="14.2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1:15" ht="14.2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1:15" ht="14.2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1:15" ht="14.2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1:15" ht="14.2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1:15" ht="14.2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1:15" ht="14.2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1:15" ht="14.2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1:15" ht="14.2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1:15" ht="14.2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1:15" ht="14.2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1:15" ht="14.2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1:15" ht="14.2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1:15" ht="14.2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1:15" ht="14.2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1:15" ht="14.2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1:15" ht="14.2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1:15" ht="14.2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1:15" ht="14.2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1:15" ht="14.2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1:15" ht="14.2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1:15" ht="14.2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1:15" ht="14.2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1:15" ht="14.2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1:15" ht="14.2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1:15" ht="14.2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1:15" ht="14.2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1:15" ht="14.2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1:15" ht="14.2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1:15" ht="14.2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1:15" ht="14.2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1:15" ht="14.2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1:15" ht="14.2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1:15" ht="14.2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1:15" ht="14.2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1:15" ht="14.2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1:15" ht="14.2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1:15" ht="14.2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1:15" ht="14.2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1:15" ht="14.2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1:15" ht="14.2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1:15" ht="14.2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1:15" ht="14.2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1:15" ht="14.2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1:15" ht="14.2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1:15" ht="14.2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1:15" ht="14.2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1:15" ht="14.2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1:15" ht="14.2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1:15" ht="14.2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1:15" ht="14.2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1:15" ht="14.2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1:15" ht="14.2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1:15" ht="14.2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1:15" ht="14.2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1:15" ht="14.2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1:15" ht="14.2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1:15" ht="14.2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1:15" ht="14.2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1:15" ht="14.2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1:15" ht="14.2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1:15" ht="14.2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1:15" ht="14.2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1:15" ht="14.2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1:15" ht="14.2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1:15" ht="14.2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1:15" ht="14.2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1:15" ht="14.2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1:15" ht="14.2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1:15" ht="14.2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1:15" ht="14.2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1:15" ht="14.2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1:15" ht="14.2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1:15" ht="14.2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1:15" ht="14.2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1:15" ht="14.2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1:15" ht="14.2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1:15" ht="14.2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1:15" ht="14.2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1:15" ht="14.2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1:15" ht="14.2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1:15" ht="14.2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1:15" ht="14.2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1:15" ht="14.2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1:15" ht="14.2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1:15" ht="14.2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1:15" ht="14.2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1:15" ht="14.2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1:15" ht="14.2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1:15" ht="14.2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1:15" ht="14.2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1:15" ht="14.2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1:15" ht="14.2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1:15" ht="14.2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1:15" ht="14.2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1:15" ht="14.2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1:15" ht="14.2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1:15" ht="14.2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1:15" ht="14.2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1:15" ht="14.2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1:15" ht="14.2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1:15" ht="14.2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1:15" ht="14.2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1:15" ht="14.2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1:15" ht="14.2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1:15" ht="14.2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1:15" ht="14.2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1:15" ht="14.2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1:15" ht="14.2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1:15" ht="14.2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1:15" ht="14.2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1:15" ht="14.2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1:15" ht="14.2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1:15" ht="14.2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1:15" ht="14.2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1:15" ht="14.2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1:15" ht="14.2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1:15" ht="14.2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1:15" ht="14.2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1:15" ht="14.2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1:15" ht="14.2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1:15" ht="14.2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1:15" ht="14.2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1:15" ht="14.2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1:15" ht="14.2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1:15" ht="14.2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1:15" ht="14.2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1:15" ht="14.2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1:15" ht="14.2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1:15" ht="14.2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1:15" ht="14.2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1:15" ht="14.2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1:15" ht="14.2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1:15" ht="14.2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1:15" ht="14.2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1:15" ht="14.2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1:15" ht="14.2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1:15" ht="14.2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1:15" ht="14.2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1:15" ht="14.2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1:15" ht="14.2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1:15" ht="14.2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1:15" ht="14.2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1:15" ht="14.2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1:15" ht="14.2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1:15" ht="14.2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1:15" ht="14.2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1:15" ht="14.2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1:15" ht="14.2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1:15" ht="14.2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1:15" ht="14.2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1:15" ht="14.2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1:15" ht="14.2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1:15" ht="14.2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1:15" ht="14.2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1:15" ht="14.2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1:15" ht="14.2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1:15" ht="14.2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1:15" ht="14.2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1:15" ht="14.2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1:15" ht="14.2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1:15" ht="14.2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1:15" ht="14.2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1:15" ht="14.2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1:15" ht="14.2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1:15" ht="14.2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1:15" ht="14.2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1:15" ht="14.2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1:15" ht="14.2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1:15" ht="14.2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1:15" ht="14.2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1:15" ht="14.2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1:15" ht="14.2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1:15" ht="14.2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1:15" ht="14.2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1:15" ht="14.2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1:15" ht="14.2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1:15" ht="14.2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1:15" ht="14.2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1:15" ht="14.2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1:15" ht="14.2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1:15" ht="14.2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1:15" ht="14.2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1:15" ht="14.2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1:15" ht="14.2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1:15" ht="14.2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1:15" ht="14.2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1:15" ht="14.2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1:15" ht="14.2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1:15" ht="14.2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1:15" ht="14.2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1:15" ht="14.2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1:15" ht="14.2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1:15" ht="14.2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1:15" ht="14.2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1:15" ht="14.2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1:15" ht="14.2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1:15" ht="14.2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1:15" ht="14.2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1:15" ht="14.2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1:15" ht="14.2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1:15" ht="14.2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1:15" ht="14.2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1:15" ht="14.2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1:15" ht="14.2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1:15" ht="14.2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1:15" ht="14.2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1:15" ht="14.2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1:15" ht="14.2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1:15" ht="14.2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1:15" ht="14.2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1:15" ht="14.2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1:15" ht="14.2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1:15" ht="14.2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1:15" ht="14.2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1:15" ht="14.2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1:15" ht="14.2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1:15" ht="14.2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1:15" ht="14.2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1:15" ht="14.2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1:15" ht="14.2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1:15" ht="14.2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1:15" ht="14.2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1:15" ht="14.2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1:15" ht="14.2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1:15" ht="14.2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1:15" ht="14.2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1:15" ht="14.2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1:15" ht="14.2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1:15" ht="14.2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1:15" ht="14.2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1:15" ht="14.2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1:15" ht="14.2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1:15" ht="14.2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1:15" ht="14.2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1:15" ht="14.2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1:15" ht="14.2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1:15" ht="14.2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1:15" ht="14.2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1:15" ht="14.2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1:15" ht="14.2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1:15" ht="14.2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1:15" ht="14.2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1:15" ht="14.2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1:15" ht="14.2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1:15" ht="14.2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1:15" ht="14.2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1:15" ht="14.2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1:15" ht="14.2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1:15" ht="14.2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1:15" ht="14.2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1:15" ht="14.2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1:15" ht="14.2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1:15" ht="14.2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1:15" ht="14.2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1:15" ht="14.2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1:15" ht="14.2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1:15" ht="14.2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1:15" ht="14.2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1:15" ht="14.2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1:15" ht="14.2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1:15" ht="14.2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1:15" ht="14.2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1:15" ht="14.2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1:15" ht="14.2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1:15" ht="14.2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1:15" ht="14.2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1:15" ht="14.2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1:15" ht="14.2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1:15" ht="14.2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1:15" ht="14.2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1:15" ht="14.2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1:15" ht="14.2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1:15" ht="14.2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1:15" ht="14.2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1:15" ht="14.2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1:15" ht="14.2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1:15" ht="14.2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1:15" ht="14.2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1:15" ht="14.2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1:15" ht="14.2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1:15" ht="14.2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1:15" ht="14.2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1:15" ht="14.2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1:15" ht="14.2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1:15" ht="14.2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1:15" ht="14.2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1:15" ht="14.2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1:15" ht="14.2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1:15" ht="14.2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1:15" ht="14.2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1:15" ht="14.2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  <row r="701" spans="1:15" ht="14.2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</row>
    <row r="702" spans="1:15" ht="14.2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</row>
    <row r="703" spans="1:15" ht="14.2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</row>
    <row r="704" spans="1:15" ht="14.2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</row>
    <row r="705" spans="1:15" ht="14.2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</row>
    <row r="706" spans="1:15" ht="14.2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</row>
    <row r="707" spans="1:15" ht="14.2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</row>
    <row r="708" spans="1:15" ht="14.2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</row>
    <row r="709" spans="1:15" ht="14.2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</row>
    <row r="710" spans="1:15" ht="14.2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</row>
    <row r="711" spans="1:15" ht="14.2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</row>
  </sheetData>
  <sheetProtection/>
  <mergeCells count="91">
    <mergeCell ref="AH2:AI2"/>
    <mergeCell ref="A1:J3"/>
    <mergeCell ref="K1:P1"/>
    <mergeCell ref="Q1:U1"/>
    <mergeCell ref="V1:W1"/>
    <mergeCell ref="X1:Z1"/>
    <mergeCell ref="AA1:AB1"/>
    <mergeCell ref="AJ3:AK3"/>
    <mergeCell ref="AC1:AK1"/>
    <mergeCell ref="K2:P2"/>
    <mergeCell ref="Q2:R2"/>
    <mergeCell ref="T2:U2"/>
    <mergeCell ref="V2:W2"/>
    <mergeCell ref="X2:Z2"/>
    <mergeCell ref="AA2:AB2"/>
    <mergeCell ref="AC2:AD2"/>
    <mergeCell ref="AE2:AF2"/>
    <mergeCell ref="AC4:AK4"/>
    <mergeCell ref="AJ2:AK2"/>
    <mergeCell ref="K3:P3"/>
    <mergeCell ref="Q3:U3"/>
    <mergeCell ref="V3:W3"/>
    <mergeCell ref="X3:Z3"/>
    <mergeCell ref="AA3:AB3"/>
    <mergeCell ref="AC3:AD3"/>
    <mergeCell ref="AE3:AF3"/>
    <mergeCell ref="AH3:AI3"/>
    <mergeCell ref="A4:J5"/>
    <mergeCell ref="K4:P5"/>
    <mergeCell ref="A6:J7"/>
    <mergeCell ref="K6:P6"/>
    <mergeCell ref="K7:P7"/>
    <mergeCell ref="Q4:AB4"/>
    <mergeCell ref="A8:J9"/>
    <mergeCell ref="K8:P8"/>
    <mergeCell ref="K9:P9"/>
    <mergeCell ref="A10:J11"/>
    <mergeCell ref="K10:P10"/>
    <mergeCell ref="K11:P11"/>
    <mergeCell ref="A12:J13"/>
    <mergeCell ref="K12:P12"/>
    <mergeCell ref="K13:P13"/>
    <mergeCell ref="A14:J15"/>
    <mergeCell ref="K14:P14"/>
    <mergeCell ref="K15:P15"/>
    <mergeCell ref="A16:J17"/>
    <mergeCell ref="K16:P16"/>
    <mergeCell ref="K17:P17"/>
    <mergeCell ref="A18:J19"/>
    <mergeCell ref="K18:P18"/>
    <mergeCell ref="K19:P19"/>
    <mergeCell ref="A20:J21"/>
    <mergeCell ref="K20:P20"/>
    <mergeCell ref="K21:P21"/>
    <mergeCell ref="A22:J23"/>
    <mergeCell ref="K22:P22"/>
    <mergeCell ref="K23:P23"/>
    <mergeCell ref="A24:J25"/>
    <mergeCell ref="K24:P24"/>
    <mergeCell ref="K25:P25"/>
    <mergeCell ref="A26:J27"/>
    <mergeCell ref="K26:P26"/>
    <mergeCell ref="K27:P27"/>
    <mergeCell ref="A28:J29"/>
    <mergeCell ref="K28:P28"/>
    <mergeCell ref="K29:P29"/>
    <mergeCell ref="A30:J31"/>
    <mergeCell ref="K30:P30"/>
    <mergeCell ref="K31:P31"/>
    <mergeCell ref="A32:J33"/>
    <mergeCell ref="K32:P32"/>
    <mergeCell ref="K33:P33"/>
    <mergeCell ref="A34:J35"/>
    <mergeCell ref="K34:P34"/>
    <mergeCell ref="K35:P35"/>
    <mergeCell ref="A36:J37"/>
    <mergeCell ref="K36:P36"/>
    <mergeCell ref="K37:P37"/>
    <mergeCell ref="A38:J39"/>
    <mergeCell ref="K38:P38"/>
    <mergeCell ref="K39:P39"/>
    <mergeCell ref="AF47:AG50"/>
    <mergeCell ref="AH47:AI50"/>
    <mergeCell ref="AJ47:AK50"/>
    <mergeCell ref="AC51:AK51"/>
    <mergeCell ref="A40:J41"/>
    <mergeCell ref="K40:P40"/>
    <mergeCell ref="K41:P41"/>
    <mergeCell ref="AF46:AG46"/>
    <mergeCell ref="AH46:AI46"/>
    <mergeCell ref="AJ46:AK46"/>
  </mergeCells>
  <printOptions/>
  <pageMargins left="0.1968503937007874" right="0.1968503937007874" top="0.1968503937007874" bottom="0.1968503937007874" header="0.31496062992125984" footer="0.31496062992125984"/>
  <pageSetup orientation="landscape" paperSize="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N697"/>
  <sheetViews>
    <sheetView zoomScale="50" zoomScaleNormal="50" zoomScalePageLayoutView="0" workbookViewId="0" topLeftCell="A1">
      <selection activeCell="A6" sqref="A6:J7"/>
    </sheetView>
  </sheetViews>
  <sheetFormatPr defaultColWidth="2.50390625" defaultRowHeight="14.25" customHeight="1"/>
  <cols>
    <col min="1" max="16" width="2.50390625" style="2" customWidth="1"/>
    <col min="17" max="17" width="7.00390625" style="2" customWidth="1"/>
    <col min="18" max="40" width="7.00390625" style="1" customWidth="1"/>
    <col min="41" max="16384" width="2.50390625" style="1" customWidth="1"/>
  </cols>
  <sheetData>
    <row r="1" spans="1:40" s="16" customFormat="1" ht="21" customHeight="1">
      <c r="A1" s="173" t="s">
        <v>9</v>
      </c>
      <c r="B1" s="174"/>
      <c r="C1" s="174"/>
      <c r="D1" s="174"/>
      <c r="E1" s="174"/>
      <c r="F1" s="174"/>
      <c r="G1" s="174"/>
      <c r="H1" s="174"/>
      <c r="I1" s="174"/>
      <c r="J1" s="174"/>
      <c r="K1" s="179" t="s">
        <v>14</v>
      </c>
      <c r="L1" s="180"/>
      <c r="M1" s="180"/>
      <c r="N1" s="180"/>
      <c r="O1" s="180"/>
      <c r="P1" s="181"/>
      <c r="Q1" s="182" t="str">
        <f>'入力表'!C8</f>
        <v>○○○○改修工事</v>
      </c>
      <c r="R1" s="183"/>
      <c r="S1" s="183"/>
      <c r="T1" s="183"/>
      <c r="U1" s="183"/>
      <c r="V1" s="184" t="s">
        <v>0</v>
      </c>
      <c r="W1" s="186"/>
      <c r="X1" s="182" t="str">
        <f>'入力表'!C23</f>
        <v>○○○株式会社</v>
      </c>
      <c r="Y1" s="185"/>
      <c r="Z1" s="185"/>
      <c r="AA1" s="185"/>
      <c r="AB1" s="202" t="s">
        <v>80</v>
      </c>
      <c r="AC1" s="203"/>
      <c r="AD1" s="183"/>
      <c r="AE1" s="183"/>
      <c r="AF1" s="183"/>
      <c r="AG1" s="183"/>
      <c r="AH1" s="183"/>
      <c r="AI1" s="183"/>
      <c r="AJ1" s="183"/>
      <c r="AK1" s="183"/>
      <c r="AL1" s="183"/>
      <c r="AM1" s="183"/>
      <c r="AN1" s="216"/>
    </row>
    <row r="2" spans="1:40" s="16" customFormat="1" ht="21" customHeight="1">
      <c r="A2" s="175"/>
      <c r="B2" s="176"/>
      <c r="C2" s="176"/>
      <c r="D2" s="176"/>
      <c r="E2" s="176"/>
      <c r="F2" s="176"/>
      <c r="G2" s="176"/>
      <c r="H2" s="176"/>
      <c r="I2" s="176"/>
      <c r="J2" s="176"/>
      <c r="K2" s="163" t="s">
        <v>15</v>
      </c>
      <c r="L2" s="147"/>
      <c r="M2" s="147"/>
      <c r="N2" s="147"/>
      <c r="O2" s="147"/>
      <c r="P2" s="164"/>
      <c r="Q2" s="165">
        <f>'入力表'!C16</f>
        <v>40026</v>
      </c>
      <c r="R2" s="199"/>
      <c r="S2" s="25" t="s">
        <v>83</v>
      </c>
      <c r="T2" s="167">
        <f>'入力表'!C17</f>
        <v>40055</v>
      </c>
      <c r="U2" s="195"/>
      <c r="V2" s="163" t="s">
        <v>1</v>
      </c>
      <c r="W2" s="164"/>
      <c r="X2" s="171" t="str">
        <f>'入力表'!C24</f>
        <v>○○○設計事務所</v>
      </c>
      <c r="Y2" s="195"/>
      <c r="Z2" s="195"/>
      <c r="AA2" s="195"/>
      <c r="AB2" s="163" t="s">
        <v>81</v>
      </c>
      <c r="AC2" s="199"/>
      <c r="AD2" s="147" t="str">
        <f>'入力表'!C27</f>
        <v>事務所ビル</v>
      </c>
      <c r="AE2" s="147"/>
      <c r="AF2" s="199" t="s">
        <v>4</v>
      </c>
      <c r="AG2" s="199"/>
      <c r="AH2" s="51" t="str">
        <f>'入力表'!C29</f>
        <v>150㎡</v>
      </c>
      <c r="AI2" s="199" t="s">
        <v>6</v>
      </c>
      <c r="AJ2" s="199"/>
      <c r="AK2" s="148" t="str">
        <f>'入力表'!C31</f>
        <v>450㎡</v>
      </c>
      <c r="AL2" s="148"/>
      <c r="AM2" s="148"/>
      <c r="AN2" s="212"/>
    </row>
    <row r="3" spans="1:40" s="16" customFormat="1" ht="21" customHeight="1">
      <c r="A3" s="177"/>
      <c r="B3" s="178"/>
      <c r="C3" s="178"/>
      <c r="D3" s="178"/>
      <c r="E3" s="178"/>
      <c r="F3" s="178"/>
      <c r="G3" s="178"/>
      <c r="H3" s="178"/>
      <c r="I3" s="178"/>
      <c r="J3" s="178"/>
      <c r="K3" s="150" t="s">
        <v>16</v>
      </c>
      <c r="L3" s="151"/>
      <c r="M3" s="151"/>
      <c r="N3" s="151"/>
      <c r="O3" s="151"/>
      <c r="P3" s="152"/>
      <c r="Q3" s="201">
        <f>'入力表'!C10</f>
        <v>39965</v>
      </c>
      <c r="R3" s="168"/>
      <c r="S3" s="168"/>
      <c r="T3" s="168"/>
      <c r="U3" s="168"/>
      <c r="V3" s="163" t="s">
        <v>2</v>
      </c>
      <c r="W3" s="164"/>
      <c r="X3" s="171" t="str">
        <f>'入力表'!C25</f>
        <v>株式会社　ホームプランニング</v>
      </c>
      <c r="Y3" s="195"/>
      <c r="Z3" s="195"/>
      <c r="AA3" s="195"/>
      <c r="AB3" s="150" t="s">
        <v>82</v>
      </c>
      <c r="AC3" s="200"/>
      <c r="AD3" s="147" t="str">
        <f>'入力表'!C28</f>
        <v>RC造　４階建</v>
      </c>
      <c r="AE3" s="147"/>
      <c r="AF3" s="200" t="s">
        <v>5</v>
      </c>
      <c r="AG3" s="200"/>
      <c r="AH3" s="51" t="str">
        <f>'入力表'!C30</f>
        <v>100㎡</v>
      </c>
      <c r="AI3" s="200" t="s">
        <v>79</v>
      </c>
      <c r="AJ3" s="200"/>
      <c r="AK3" s="191" t="str">
        <f>'入力表'!C32</f>
        <v>なし</v>
      </c>
      <c r="AL3" s="191"/>
      <c r="AM3" s="191"/>
      <c r="AN3" s="211"/>
    </row>
    <row r="4" spans="1:40" s="16" customFormat="1" ht="17.25" customHeight="1">
      <c r="A4" s="127" t="s">
        <v>10</v>
      </c>
      <c r="B4" s="128"/>
      <c r="C4" s="128"/>
      <c r="D4" s="128"/>
      <c r="E4" s="128"/>
      <c r="F4" s="128"/>
      <c r="G4" s="128"/>
      <c r="H4" s="128"/>
      <c r="I4" s="128"/>
      <c r="J4" s="128"/>
      <c r="K4" s="204" t="s">
        <v>78</v>
      </c>
      <c r="L4" s="205"/>
      <c r="M4" s="205"/>
      <c r="N4" s="205"/>
      <c r="O4" s="205"/>
      <c r="P4" s="205"/>
      <c r="Q4" s="163" t="s">
        <v>94</v>
      </c>
      <c r="R4" s="217"/>
      <c r="S4" s="217"/>
      <c r="T4" s="217"/>
      <c r="U4" s="217"/>
      <c r="V4" s="217"/>
      <c r="W4" s="217"/>
      <c r="X4" s="217"/>
      <c r="Y4" s="217"/>
      <c r="Z4" s="217"/>
      <c r="AA4" s="217"/>
      <c r="AB4" s="217"/>
      <c r="AC4" s="163" t="s">
        <v>95</v>
      </c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8"/>
    </row>
    <row r="5" spans="1:40" ht="17.25" customHeight="1">
      <c r="A5" s="130"/>
      <c r="B5" s="131"/>
      <c r="C5" s="131"/>
      <c r="D5" s="131"/>
      <c r="E5" s="131"/>
      <c r="F5" s="131"/>
      <c r="G5" s="131"/>
      <c r="H5" s="131"/>
      <c r="I5" s="131"/>
      <c r="J5" s="131"/>
      <c r="K5" s="206"/>
      <c r="L5" s="207"/>
      <c r="M5" s="207"/>
      <c r="N5" s="207"/>
      <c r="O5" s="207"/>
      <c r="P5" s="208"/>
      <c r="Q5" s="78" t="s">
        <v>84</v>
      </c>
      <c r="R5" s="78" t="s">
        <v>85</v>
      </c>
      <c r="S5" s="78" t="s">
        <v>86</v>
      </c>
      <c r="T5" s="78" t="s">
        <v>87</v>
      </c>
      <c r="U5" s="78" t="s">
        <v>88</v>
      </c>
      <c r="V5" s="78" t="s">
        <v>89</v>
      </c>
      <c r="W5" s="78" t="s">
        <v>90</v>
      </c>
      <c r="X5" s="78" t="s">
        <v>23</v>
      </c>
      <c r="Y5" s="78" t="s">
        <v>24</v>
      </c>
      <c r="Z5" s="78" t="s">
        <v>91</v>
      </c>
      <c r="AA5" s="78" t="s">
        <v>92</v>
      </c>
      <c r="AB5" s="78" t="s">
        <v>93</v>
      </c>
      <c r="AC5" s="78" t="s">
        <v>84</v>
      </c>
      <c r="AD5" s="78" t="s">
        <v>85</v>
      </c>
      <c r="AE5" s="78" t="s">
        <v>86</v>
      </c>
      <c r="AF5" s="78" t="s">
        <v>87</v>
      </c>
      <c r="AG5" s="78" t="s">
        <v>88</v>
      </c>
      <c r="AH5" s="78" t="s">
        <v>89</v>
      </c>
      <c r="AI5" s="78" t="s">
        <v>90</v>
      </c>
      <c r="AJ5" s="78" t="s">
        <v>23</v>
      </c>
      <c r="AK5" s="80" t="s">
        <v>24</v>
      </c>
      <c r="AL5" s="90" t="s">
        <v>91</v>
      </c>
      <c r="AM5" s="80" t="s">
        <v>92</v>
      </c>
      <c r="AN5" s="91" t="s">
        <v>93</v>
      </c>
    </row>
    <row r="6" spans="1:40" ht="22.5" customHeight="1">
      <c r="A6" s="114"/>
      <c r="B6" s="115"/>
      <c r="C6" s="115"/>
      <c r="D6" s="115"/>
      <c r="E6" s="115"/>
      <c r="F6" s="115"/>
      <c r="G6" s="115"/>
      <c r="H6" s="115"/>
      <c r="I6" s="115"/>
      <c r="J6" s="115"/>
      <c r="K6" s="120"/>
      <c r="L6" s="121"/>
      <c r="M6" s="121"/>
      <c r="N6" s="121"/>
      <c r="O6" s="121"/>
      <c r="P6" s="122"/>
      <c r="Q6" s="26"/>
      <c r="R6" s="26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55"/>
      <c r="AM6" s="55"/>
      <c r="AN6" s="48"/>
    </row>
    <row r="7" spans="1:40" ht="11.25" customHeight="1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23"/>
      <c r="L7" s="118"/>
      <c r="M7" s="118"/>
      <c r="N7" s="118"/>
      <c r="O7" s="118"/>
      <c r="P7" s="119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56"/>
      <c r="AM7" s="56"/>
      <c r="AN7" s="49"/>
    </row>
    <row r="8" spans="1:40" ht="22.5" customHeight="1">
      <c r="A8" s="114"/>
      <c r="B8" s="115"/>
      <c r="C8" s="115"/>
      <c r="D8" s="115"/>
      <c r="E8" s="115"/>
      <c r="F8" s="115"/>
      <c r="G8" s="115"/>
      <c r="H8" s="115"/>
      <c r="I8" s="115"/>
      <c r="J8" s="115"/>
      <c r="K8" s="120"/>
      <c r="L8" s="121"/>
      <c r="M8" s="121"/>
      <c r="N8" s="121"/>
      <c r="O8" s="121"/>
      <c r="P8" s="122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55"/>
      <c r="AM8" s="55"/>
      <c r="AN8" s="48"/>
    </row>
    <row r="9" spans="1:40" ht="11.25" customHeight="1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23"/>
      <c r="L9" s="118"/>
      <c r="M9" s="118"/>
      <c r="N9" s="118"/>
      <c r="O9" s="118"/>
      <c r="P9" s="119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56"/>
      <c r="AM9" s="56"/>
      <c r="AN9" s="49"/>
    </row>
    <row r="10" spans="1:40" ht="22.5" customHeight="1">
      <c r="A10" s="114"/>
      <c r="B10" s="115"/>
      <c r="C10" s="115"/>
      <c r="D10" s="115"/>
      <c r="E10" s="115"/>
      <c r="F10" s="115"/>
      <c r="G10" s="115"/>
      <c r="H10" s="115"/>
      <c r="I10" s="115"/>
      <c r="J10" s="115"/>
      <c r="K10" s="120"/>
      <c r="L10" s="121"/>
      <c r="M10" s="121"/>
      <c r="N10" s="121"/>
      <c r="O10" s="121"/>
      <c r="P10" s="122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55"/>
      <c r="AM10" s="55"/>
      <c r="AN10" s="48"/>
    </row>
    <row r="11" spans="1:40" ht="11.25" customHeight="1">
      <c r="A11" s="117"/>
      <c r="B11" s="118"/>
      <c r="C11" s="118"/>
      <c r="D11" s="118"/>
      <c r="E11" s="118"/>
      <c r="F11" s="118"/>
      <c r="G11" s="118"/>
      <c r="H11" s="118"/>
      <c r="I11" s="118"/>
      <c r="J11" s="118"/>
      <c r="K11" s="123"/>
      <c r="L11" s="118"/>
      <c r="M11" s="118"/>
      <c r="N11" s="118"/>
      <c r="O11" s="118"/>
      <c r="P11" s="119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56"/>
      <c r="AM11" s="56"/>
      <c r="AN11" s="49"/>
    </row>
    <row r="12" spans="1:40" ht="22.5" customHeight="1">
      <c r="A12" s="114"/>
      <c r="B12" s="115"/>
      <c r="C12" s="115"/>
      <c r="D12" s="115"/>
      <c r="E12" s="115"/>
      <c r="F12" s="115"/>
      <c r="G12" s="115"/>
      <c r="H12" s="115"/>
      <c r="I12" s="115"/>
      <c r="J12" s="115"/>
      <c r="K12" s="120"/>
      <c r="L12" s="121"/>
      <c r="M12" s="121"/>
      <c r="N12" s="121"/>
      <c r="O12" s="121"/>
      <c r="P12" s="122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55"/>
      <c r="AM12" s="55"/>
      <c r="AN12" s="48"/>
    </row>
    <row r="13" spans="1:40" ht="11.25" customHeight="1">
      <c r="A13" s="117"/>
      <c r="B13" s="118"/>
      <c r="C13" s="118"/>
      <c r="D13" s="118"/>
      <c r="E13" s="118"/>
      <c r="F13" s="118"/>
      <c r="G13" s="118"/>
      <c r="H13" s="118"/>
      <c r="I13" s="118"/>
      <c r="J13" s="118"/>
      <c r="K13" s="123"/>
      <c r="L13" s="118"/>
      <c r="M13" s="118"/>
      <c r="N13" s="118"/>
      <c r="O13" s="118"/>
      <c r="P13" s="119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56"/>
      <c r="AM13" s="56"/>
      <c r="AN13" s="49"/>
    </row>
    <row r="14" spans="1:40" ht="22.5" customHeight="1">
      <c r="A14" s="114"/>
      <c r="B14" s="115"/>
      <c r="C14" s="115"/>
      <c r="D14" s="115"/>
      <c r="E14" s="115"/>
      <c r="F14" s="115"/>
      <c r="G14" s="115"/>
      <c r="H14" s="115"/>
      <c r="I14" s="115"/>
      <c r="J14" s="115"/>
      <c r="K14" s="120"/>
      <c r="L14" s="121"/>
      <c r="M14" s="121"/>
      <c r="N14" s="121"/>
      <c r="O14" s="121"/>
      <c r="P14" s="122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55"/>
      <c r="AM14" s="55"/>
      <c r="AN14" s="48"/>
    </row>
    <row r="15" spans="1:40" ht="11.25" customHeight="1">
      <c r="A15" s="117"/>
      <c r="B15" s="118"/>
      <c r="C15" s="118"/>
      <c r="D15" s="118"/>
      <c r="E15" s="118"/>
      <c r="F15" s="118"/>
      <c r="G15" s="118"/>
      <c r="H15" s="118"/>
      <c r="I15" s="118"/>
      <c r="J15" s="118"/>
      <c r="K15" s="123"/>
      <c r="L15" s="118"/>
      <c r="M15" s="118"/>
      <c r="N15" s="118"/>
      <c r="O15" s="118"/>
      <c r="P15" s="119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56"/>
      <c r="AM15" s="56"/>
      <c r="AN15" s="49"/>
    </row>
    <row r="16" spans="1:40" ht="22.5" customHeight="1">
      <c r="A16" s="114"/>
      <c r="B16" s="115"/>
      <c r="C16" s="115"/>
      <c r="D16" s="115"/>
      <c r="E16" s="115"/>
      <c r="F16" s="115"/>
      <c r="G16" s="115"/>
      <c r="H16" s="115"/>
      <c r="I16" s="115"/>
      <c r="J16" s="115"/>
      <c r="K16" s="120"/>
      <c r="L16" s="121"/>
      <c r="M16" s="121"/>
      <c r="N16" s="121"/>
      <c r="O16" s="121"/>
      <c r="P16" s="122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55"/>
      <c r="AM16" s="55"/>
      <c r="AN16" s="48"/>
    </row>
    <row r="17" spans="1:40" ht="11.25" customHeight="1">
      <c r="A17" s="117"/>
      <c r="B17" s="118"/>
      <c r="C17" s="118"/>
      <c r="D17" s="118"/>
      <c r="E17" s="118"/>
      <c r="F17" s="118"/>
      <c r="G17" s="118"/>
      <c r="H17" s="118"/>
      <c r="I17" s="118"/>
      <c r="J17" s="118"/>
      <c r="K17" s="123"/>
      <c r="L17" s="118"/>
      <c r="M17" s="118"/>
      <c r="N17" s="118"/>
      <c r="O17" s="118"/>
      <c r="P17" s="119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56"/>
      <c r="AM17" s="56"/>
      <c r="AN17" s="49"/>
    </row>
    <row r="18" spans="1:40" ht="22.5" customHeight="1">
      <c r="A18" s="114"/>
      <c r="B18" s="115"/>
      <c r="C18" s="115"/>
      <c r="D18" s="115"/>
      <c r="E18" s="115"/>
      <c r="F18" s="115"/>
      <c r="G18" s="115"/>
      <c r="H18" s="115"/>
      <c r="I18" s="115"/>
      <c r="J18" s="115"/>
      <c r="K18" s="120"/>
      <c r="L18" s="121"/>
      <c r="M18" s="121"/>
      <c r="N18" s="121"/>
      <c r="O18" s="121"/>
      <c r="P18" s="122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55"/>
      <c r="AM18" s="55"/>
      <c r="AN18" s="48"/>
    </row>
    <row r="19" spans="1:40" ht="11.25" customHeight="1">
      <c r="A19" s="117"/>
      <c r="B19" s="118"/>
      <c r="C19" s="118"/>
      <c r="D19" s="118"/>
      <c r="E19" s="118"/>
      <c r="F19" s="118"/>
      <c r="G19" s="118"/>
      <c r="H19" s="118"/>
      <c r="I19" s="118"/>
      <c r="J19" s="118"/>
      <c r="K19" s="123"/>
      <c r="L19" s="118"/>
      <c r="M19" s="118"/>
      <c r="N19" s="118"/>
      <c r="O19" s="118"/>
      <c r="P19" s="119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56"/>
      <c r="AM19" s="56"/>
      <c r="AN19" s="49"/>
    </row>
    <row r="20" spans="1:40" ht="22.5" customHeight="1">
      <c r="A20" s="114"/>
      <c r="B20" s="115"/>
      <c r="C20" s="115"/>
      <c r="D20" s="115"/>
      <c r="E20" s="115"/>
      <c r="F20" s="115"/>
      <c r="G20" s="115"/>
      <c r="H20" s="115"/>
      <c r="I20" s="115"/>
      <c r="J20" s="115"/>
      <c r="K20" s="120"/>
      <c r="L20" s="121"/>
      <c r="M20" s="121"/>
      <c r="N20" s="121"/>
      <c r="O20" s="121"/>
      <c r="P20" s="122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55"/>
      <c r="AM20" s="55"/>
      <c r="AN20" s="48"/>
    </row>
    <row r="21" spans="1:40" ht="11.25" customHeight="1">
      <c r="A21" s="117"/>
      <c r="B21" s="118"/>
      <c r="C21" s="118"/>
      <c r="D21" s="118"/>
      <c r="E21" s="118"/>
      <c r="F21" s="118"/>
      <c r="G21" s="118"/>
      <c r="H21" s="118"/>
      <c r="I21" s="118"/>
      <c r="J21" s="118"/>
      <c r="K21" s="123"/>
      <c r="L21" s="118"/>
      <c r="M21" s="118"/>
      <c r="N21" s="118"/>
      <c r="O21" s="118"/>
      <c r="P21" s="119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56"/>
      <c r="AM21" s="56"/>
      <c r="AN21" s="49"/>
    </row>
    <row r="22" spans="1:40" ht="22.5" customHeight="1">
      <c r="A22" s="114"/>
      <c r="B22" s="115"/>
      <c r="C22" s="115"/>
      <c r="D22" s="115"/>
      <c r="E22" s="115"/>
      <c r="F22" s="115"/>
      <c r="G22" s="115"/>
      <c r="H22" s="115"/>
      <c r="I22" s="115"/>
      <c r="J22" s="115"/>
      <c r="K22" s="120"/>
      <c r="L22" s="121"/>
      <c r="M22" s="121"/>
      <c r="N22" s="121"/>
      <c r="O22" s="121"/>
      <c r="P22" s="122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55"/>
      <c r="AM22" s="55"/>
      <c r="AN22" s="48"/>
    </row>
    <row r="23" spans="1:40" ht="11.25" customHeight="1">
      <c r="A23" s="117"/>
      <c r="B23" s="118"/>
      <c r="C23" s="118"/>
      <c r="D23" s="118"/>
      <c r="E23" s="118"/>
      <c r="F23" s="118"/>
      <c r="G23" s="118"/>
      <c r="H23" s="118"/>
      <c r="I23" s="118"/>
      <c r="J23" s="118"/>
      <c r="K23" s="123"/>
      <c r="L23" s="118"/>
      <c r="M23" s="118"/>
      <c r="N23" s="118"/>
      <c r="O23" s="118"/>
      <c r="P23" s="119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56"/>
      <c r="AM23" s="56"/>
      <c r="AN23" s="49"/>
    </row>
    <row r="24" spans="1:40" ht="22.5" customHeight="1">
      <c r="A24" s="114"/>
      <c r="B24" s="115"/>
      <c r="C24" s="115"/>
      <c r="D24" s="115"/>
      <c r="E24" s="115"/>
      <c r="F24" s="115"/>
      <c r="G24" s="115"/>
      <c r="H24" s="115"/>
      <c r="I24" s="115"/>
      <c r="J24" s="115"/>
      <c r="K24" s="120"/>
      <c r="L24" s="121"/>
      <c r="M24" s="121"/>
      <c r="N24" s="121"/>
      <c r="O24" s="121"/>
      <c r="P24" s="122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55"/>
      <c r="AM24" s="55"/>
      <c r="AN24" s="48"/>
    </row>
    <row r="25" spans="1:40" ht="11.25" customHeight="1">
      <c r="A25" s="117"/>
      <c r="B25" s="118"/>
      <c r="C25" s="118"/>
      <c r="D25" s="118"/>
      <c r="E25" s="118"/>
      <c r="F25" s="118"/>
      <c r="G25" s="118"/>
      <c r="H25" s="118"/>
      <c r="I25" s="118"/>
      <c r="J25" s="118"/>
      <c r="K25" s="123"/>
      <c r="L25" s="118"/>
      <c r="M25" s="118"/>
      <c r="N25" s="118"/>
      <c r="O25" s="118"/>
      <c r="P25" s="119"/>
      <c r="Q25" s="27"/>
      <c r="R25" s="27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56"/>
      <c r="AM25" s="56"/>
      <c r="AN25" s="49"/>
    </row>
    <row r="26" spans="1:40" ht="22.5" customHeight="1">
      <c r="A26" s="114"/>
      <c r="B26" s="115"/>
      <c r="C26" s="115"/>
      <c r="D26" s="115"/>
      <c r="E26" s="115"/>
      <c r="F26" s="115"/>
      <c r="G26" s="115"/>
      <c r="H26" s="115"/>
      <c r="I26" s="115"/>
      <c r="J26" s="115"/>
      <c r="K26" s="120"/>
      <c r="L26" s="121"/>
      <c r="M26" s="121"/>
      <c r="N26" s="121"/>
      <c r="O26" s="121"/>
      <c r="P26" s="122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55"/>
      <c r="AM26" s="55"/>
      <c r="AN26" s="48"/>
    </row>
    <row r="27" spans="1:40" ht="11.25" customHeight="1">
      <c r="A27" s="117"/>
      <c r="B27" s="118"/>
      <c r="C27" s="118"/>
      <c r="D27" s="118"/>
      <c r="E27" s="118"/>
      <c r="F27" s="118"/>
      <c r="G27" s="118"/>
      <c r="H27" s="118"/>
      <c r="I27" s="118"/>
      <c r="J27" s="118"/>
      <c r="K27" s="123"/>
      <c r="L27" s="118"/>
      <c r="M27" s="118"/>
      <c r="N27" s="118"/>
      <c r="O27" s="118"/>
      <c r="P27" s="119"/>
      <c r="Q27" s="27"/>
      <c r="R27" s="27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56"/>
      <c r="AM27" s="56"/>
      <c r="AN27" s="49"/>
    </row>
    <row r="28" spans="1:40" ht="22.5" customHeight="1">
      <c r="A28" s="114"/>
      <c r="B28" s="115"/>
      <c r="C28" s="115"/>
      <c r="D28" s="115"/>
      <c r="E28" s="115"/>
      <c r="F28" s="115"/>
      <c r="G28" s="115"/>
      <c r="H28" s="115"/>
      <c r="I28" s="115"/>
      <c r="J28" s="115"/>
      <c r="K28" s="120"/>
      <c r="L28" s="121"/>
      <c r="M28" s="121"/>
      <c r="N28" s="121"/>
      <c r="O28" s="121"/>
      <c r="P28" s="122"/>
      <c r="Q28" s="26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55"/>
      <c r="AM28" s="55"/>
      <c r="AN28" s="48"/>
    </row>
    <row r="29" spans="1:40" ht="11.25" customHeight="1">
      <c r="A29" s="117"/>
      <c r="B29" s="118"/>
      <c r="C29" s="118"/>
      <c r="D29" s="118"/>
      <c r="E29" s="118"/>
      <c r="F29" s="118"/>
      <c r="G29" s="118"/>
      <c r="H29" s="118"/>
      <c r="I29" s="118"/>
      <c r="J29" s="118"/>
      <c r="K29" s="123"/>
      <c r="L29" s="118"/>
      <c r="M29" s="118"/>
      <c r="N29" s="118"/>
      <c r="O29" s="118"/>
      <c r="P29" s="119"/>
      <c r="Q29" s="27"/>
      <c r="R29" s="27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56"/>
      <c r="AM29" s="56"/>
      <c r="AN29" s="49"/>
    </row>
    <row r="30" spans="1:40" ht="22.5" customHeight="1">
      <c r="A30" s="114"/>
      <c r="B30" s="115"/>
      <c r="C30" s="115"/>
      <c r="D30" s="115"/>
      <c r="E30" s="115"/>
      <c r="F30" s="115"/>
      <c r="G30" s="115"/>
      <c r="H30" s="115"/>
      <c r="I30" s="115"/>
      <c r="J30" s="115"/>
      <c r="K30" s="120"/>
      <c r="L30" s="121"/>
      <c r="M30" s="121"/>
      <c r="N30" s="121"/>
      <c r="O30" s="121"/>
      <c r="P30" s="122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55"/>
      <c r="AM30" s="55"/>
      <c r="AN30" s="48"/>
    </row>
    <row r="31" spans="1:40" ht="11.25" customHeight="1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23"/>
      <c r="L31" s="118"/>
      <c r="M31" s="118"/>
      <c r="N31" s="118"/>
      <c r="O31" s="118"/>
      <c r="P31" s="119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56"/>
      <c r="AM31" s="56"/>
      <c r="AN31" s="49"/>
    </row>
    <row r="32" spans="1:40" ht="22.5" customHeight="1">
      <c r="A32" s="114"/>
      <c r="B32" s="115"/>
      <c r="C32" s="115"/>
      <c r="D32" s="115"/>
      <c r="E32" s="115"/>
      <c r="F32" s="115"/>
      <c r="G32" s="115"/>
      <c r="H32" s="115"/>
      <c r="I32" s="115"/>
      <c r="J32" s="115"/>
      <c r="K32" s="120"/>
      <c r="L32" s="121"/>
      <c r="M32" s="121"/>
      <c r="N32" s="121"/>
      <c r="O32" s="121"/>
      <c r="P32" s="122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55"/>
      <c r="AM32" s="55"/>
      <c r="AN32" s="48"/>
    </row>
    <row r="33" spans="1:40" ht="11.25" customHeight="1">
      <c r="A33" s="117"/>
      <c r="B33" s="118"/>
      <c r="C33" s="118"/>
      <c r="D33" s="118"/>
      <c r="E33" s="118"/>
      <c r="F33" s="118"/>
      <c r="G33" s="118"/>
      <c r="H33" s="118"/>
      <c r="I33" s="118"/>
      <c r="J33" s="118"/>
      <c r="K33" s="123"/>
      <c r="L33" s="118"/>
      <c r="M33" s="118"/>
      <c r="N33" s="118"/>
      <c r="O33" s="118"/>
      <c r="P33" s="119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56"/>
      <c r="AM33" s="56"/>
      <c r="AN33" s="49"/>
    </row>
    <row r="34" spans="1:40" ht="22.5" customHeight="1">
      <c r="A34" s="114"/>
      <c r="B34" s="115"/>
      <c r="C34" s="115"/>
      <c r="D34" s="115"/>
      <c r="E34" s="115"/>
      <c r="F34" s="115"/>
      <c r="G34" s="115"/>
      <c r="H34" s="115"/>
      <c r="I34" s="115"/>
      <c r="J34" s="115"/>
      <c r="K34" s="120"/>
      <c r="L34" s="121"/>
      <c r="M34" s="121"/>
      <c r="N34" s="121"/>
      <c r="O34" s="121"/>
      <c r="P34" s="122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55"/>
      <c r="AM34" s="55"/>
      <c r="AN34" s="48"/>
    </row>
    <row r="35" spans="1:40" ht="11.25" customHeight="1">
      <c r="A35" s="117"/>
      <c r="B35" s="118"/>
      <c r="C35" s="118"/>
      <c r="D35" s="118"/>
      <c r="E35" s="118"/>
      <c r="F35" s="118"/>
      <c r="G35" s="118"/>
      <c r="H35" s="118"/>
      <c r="I35" s="118"/>
      <c r="J35" s="118"/>
      <c r="K35" s="123"/>
      <c r="L35" s="118"/>
      <c r="M35" s="118"/>
      <c r="N35" s="118"/>
      <c r="O35" s="118"/>
      <c r="P35" s="119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56"/>
      <c r="AM35" s="56"/>
      <c r="AN35" s="49"/>
    </row>
    <row r="36" spans="1:40" ht="22.5" customHeight="1">
      <c r="A36" s="114"/>
      <c r="B36" s="115"/>
      <c r="C36" s="115"/>
      <c r="D36" s="115"/>
      <c r="E36" s="115"/>
      <c r="F36" s="115"/>
      <c r="G36" s="115"/>
      <c r="H36" s="115"/>
      <c r="I36" s="115"/>
      <c r="J36" s="115"/>
      <c r="K36" s="120"/>
      <c r="L36" s="121"/>
      <c r="M36" s="121"/>
      <c r="N36" s="121"/>
      <c r="O36" s="121"/>
      <c r="P36" s="122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55"/>
      <c r="AM36" s="55"/>
      <c r="AN36" s="48"/>
    </row>
    <row r="37" spans="1:40" ht="11.25" customHeight="1">
      <c r="A37" s="117"/>
      <c r="B37" s="118"/>
      <c r="C37" s="118"/>
      <c r="D37" s="118"/>
      <c r="E37" s="118"/>
      <c r="F37" s="118"/>
      <c r="G37" s="118"/>
      <c r="H37" s="118"/>
      <c r="I37" s="118"/>
      <c r="J37" s="118"/>
      <c r="K37" s="123"/>
      <c r="L37" s="118"/>
      <c r="M37" s="118"/>
      <c r="N37" s="118"/>
      <c r="O37" s="118"/>
      <c r="P37" s="119"/>
      <c r="Q37" s="27"/>
      <c r="R37" s="27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56"/>
      <c r="AM37" s="56"/>
      <c r="AN37" s="49"/>
    </row>
    <row r="38" spans="1:40" ht="22.5" customHeight="1">
      <c r="A38" s="114"/>
      <c r="B38" s="115"/>
      <c r="C38" s="115"/>
      <c r="D38" s="115"/>
      <c r="E38" s="115"/>
      <c r="F38" s="115"/>
      <c r="G38" s="115"/>
      <c r="H38" s="115"/>
      <c r="I38" s="115"/>
      <c r="J38" s="115"/>
      <c r="K38" s="120"/>
      <c r="L38" s="121"/>
      <c r="M38" s="121"/>
      <c r="N38" s="121"/>
      <c r="O38" s="121"/>
      <c r="P38" s="122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55"/>
      <c r="AM38" s="55"/>
      <c r="AN38" s="48"/>
    </row>
    <row r="39" spans="1:40" ht="11.25" customHeight="1">
      <c r="A39" s="117"/>
      <c r="B39" s="118"/>
      <c r="C39" s="118"/>
      <c r="D39" s="118"/>
      <c r="E39" s="118"/>
      <c r="F39" s="118"/>
      <c r="G39" s="118"/>
      <c r="H39" s="118"/>
      <c r="I39" s="118"/>
      <c r="J39" s="118"/>
      <c r="K39" s="123"/>
      <c r="L39" s="118"/>
      <c r="M39" s="118"/>
      <c r="N39" s="118"/>
      <c r="O39" s="118"/>
      <c r="P39" s="119"/>
      <c r="Q39" s="27"/>
      <c r="R39" s="27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56"/>
      <c r="AM39" s="56"/>
      <c r="AN39" s="49"/>
    </row>
    <row r="40" spans="1:40" ht="22.5" customHeight="1">
      <c r="A40" s="114"/>
      <c r="B40" s="115"/>
      <c r="C40" s="115"/>
      <c r="D40" s="115"/>
      <c r="E40" s="115"/>
      <c r="F40" s="115"/>
      <c r="G40" s="115"/>
      <c r="H40" s="115"/>
      <c r="I40" s="115"/>
      <c r="J40" s="115"/>
      <c r="K40" s="120"/>
      <c r="L40" s="121"/>
      <c r="M40" s="121"/>
      <c r="N40" s="121"/>
      <c r="O40" s="121"/>
      <c r="P40" s="122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55"/>
      <c r="AM40" s="55"/>
      <c r="AN40" s="48"/>
    </row>
    <row r="41" spans="1:40" ht="11.25" customHeight="1">
      <c r="A41" s="117"/>
      <c r="B41" s="118"/>
      <c r="C41" s="118"/>
      <c r="D41" s="118"/>
      <c r="E41" s="118"/>
      <c r="F41" s="118"/>
      <c r="G41" s="118"/>
      <c r="H41" s="118"/>
      <c r="I41" s="118"/>
      <c r="J41" s="118"/>
      <c r="K41" s="123"/>
      <c r="L41" s="118"/>
      <c r="M41" s="118"/>
      <c r="N41" s="118"/>
      <c r="O41" s="118"/>
      <c r="P41" s="119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56"/>
      <c r="AM41" s="56"/>
      <c r="AN41" s="49"/>
    </row>
    <row r="42" spans="1:40" ht="17.25" customHeight="1">
      <c r="A42" s="9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14"/>
    </row>
    <row r="43" spans="1:40" ht="17.25" customHeight="1">
      <c r="A43" s="9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14"/>
    </row>
    <row r="44" spans="1:40" ht="17.25" customHeight="1">
      <c r="A44" s="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14"/>
    </row>
    <row r="45" spans="1:40" ht="17.25" customHeight="1">
      <c r="A45" s="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14"/>
    </row>
    <row r="46" spans="1:40" ht="17.25" customHeight="1">
      <c r="A46" s="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3"/>
      <c r="Q46" s="3"/>
      <c r="R46" s="3"/>
      <c r="S46" s="3"/>
      <c r="T46" s="3"/>
      <c r="U46" s="3"/>
      <c r="V46" s="3"/>
      <c r="W46" s="44"/>
      <c r="X46" s="44"/>
      <c r="Y46" s="44"/>
      <c r="Z46" s="44"/>
      <c r="AA46" s="44"/>
      <c r="AB46" s="44"/>
      <c r="AC46" s="3"/>
      <c r="AD46" s="44"/>
      <c r="AE46" s="44"/>
      <c r="AF46" s="44"/>
      <c r="AG46" s="44"/>
      <c r="AH46" s="44"/>
      <c r="AI46" s="107" t="s">
        <v>11</v>
      </c>
      <c r="AJ46" s="210"/>
      <c r="AK46" s="107" t="s">
        <v>12</v>
      </c>
      <c r="AL46" s="210"/>
      <c r="AM46" s="107" t="s">
        <v>13</v>
      </c>
      <c r="AN46" s="112"/>
    </row>
    <row r="47" spans="1:40" ht="17.25" customHeight="1">
      <c r="A47" s="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3"/>
      <c r="Q47" s="3"/>
      <c r="R47" s="3"/>
      <c r="S47" s="3"/>
      <c r="T47" s="3"/>
      <c r="U47" s="3"/>
      <c r="V47" s="3"/>
      <c r="W47" s="46"/>
      <c r="X47" s="46"/>
      <c r="Y47" s="46"/>
      <c r="Z47" s="46"/>
      <c r="AA47" s="46"/>
      <c r="AB47" s="46"/>
      <c r="AC47" s="3"/>
      <c r="AD47" s="46"/>
      <c r="AE47" s="45"/>
      <c r="AF47" s="46"/>
      <c r="AG47" s="46"/>
      <c r="AH47" s="46"/>
      <c r="AI47" s="210"/>
      <c r="AJ47" s="210"/>
      <c r="AK47" s="210"/>
      <c r="AL47" s="210"/>
      <c r="AM47" s="210"/>
      <c r="AN47" s="112"/>
    </row>
    <row r="48" spans="1:40" ht="17.25" customHeight="1">
      <c r="A48" s="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3"/>
      <c r="Q48" s="3"/>
      <c r="R48" s="3"/>
      <c r="S48" s="3"/>
      <c r="T48" s="3"/>
      <c r="U48" s="3"/>
      <c r="V48" s="3"/>
      <c r="W48" s="46"/>
      <c r="X48" s="46"/>
      <c r="Y48" s="46"/>
      <c r="Z48" s="46"/>
      <c r="AA48" s="46"/>
      <c r="AB48" s="46"/>
      <c r="AC48" s="3"/>
      <c r="AD48" s="46"/>
      <c r="AE48" s="46"/>
      <c r="AF48" s="46"/>
      <c r="AG48" s="46"/>
      <c r="AH48" s="46"/>
      <c r="AI48" s="210"/>
      <c r="AJ48" s="210"/>
      <c r="AK48" s="210"/>
      <c r="AL48" s="210"/>
      <c r="AM48" s="210"/>
      <c r="AN48" s="112"/>
    </row>
    <row r="49" spans="1:40" ht="17.25" customHeight="1">
      <c r="A49" s="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3"/>
      <c r="Q49" s="3"/>
      <c r="R49" s="3"/>
      <c r="S49" s="3"/>
      <c r="T49" s="3"/>
      <c r="U49" s="3"/>
      <c r="V49" s="3"/>
      <c r="W49" s="46"/>
      <c r="X49" s="46"/>
      <c r="Y49" s="46"/>
      <c r="Z49" s="46"/>
      <c r="AA49" s="46"/>
      <c r="AB49" s="46"/>
      <c r="AC49" s="3"/>
      <c r="AD49" s="46"/>
      <c r="AE49" s="46"/>
      <c r="AF49" s="46"/>
      <c r="AG49" s="46"/>
      <c r="AH49" s="46"/>
      <c r="AI49" s="210"/>
      <c r="AJ49" s="210"/>
      <c r="AK49" s="210"/>
      <c r="AL49" s="210"/>
      <c r="AM49" s="210"/>
      <c r="AN49" s="112"/>
    </row>
    <row r="50" spans="1:40" ht="17.25" customHeight="1" thickBot="1">
      <c r="A50" s="10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6"/>
      <c r="Q50" s="6"/>
      <c r="R50" s="6"/>
      <c r="S50" s="6"/>
      <c r="T50" s="6"/>
      <c r="U50" s="6"/>
      <c r="V50" s="6"/>
      <c r="W50" s="47"/>
      <c r="X50" s="47"/>
      <c r="Y50" s="47"/>
      <c r="Z50" s="47"/>
      <c r="AA50" s="47"/>
      <c r="AB50" s="47"/>
      <c r="AC50" s="6"/>
      <c r="AD50" s="47"/>
      <c r="AE50" s="47"/>
      <c r="AF50" s="47"/>
      <c r="AG50" s="47"/>
      <c r="AH50" s="47"/>
      <c r="AI50" s="213"/>
      <c r="AJ50" s="213"/>
      <c r="AK50" s="213"/>
      <c r="AL50" s="213"/>
      <c r="AM50" s="213"/>
      <c r="AN50" s="113"/>
    </row>
    <row r="51" spans="1:40" ht="25.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3"/>
      <c r="AD51" s="214" t="str">
        <f>'入力表'!C25</f>
        <v>株式会社　ホームプランニング</v>
      </c>
      <c r="AE51" s="215"/>
      <c r="AF51" s="215"/>
      <c r="AG51" s="215"/>
      <c r="AH51" s="215"/>
      <c r="AI51" s="215"/>
      <c r="AJ51" s="215"/>
      <c r="AK51" s="215"/>
      <c r="AL51" s="215"/>
      <c r="AM51" s="215"/>
      <c r="AN51" s="215"/>
    </row>
    <row r="52" spans="1:16" ht="14.2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3"/>
    </row>
    <row r="53" spans="1:16" ht="14.2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3"/>
    </row>
    <row r="54" spans="1:15" ht="14.2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</row>
    <row r="55" spans="1:15" ht="14.2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4.2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4.2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4.2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4.2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4.2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4.2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4.2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4.2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4.2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4.2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4.2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4.2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4.2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4.2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4.2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4.2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4.2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4.2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4.2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4.2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4.2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4.2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4.2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4.2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4.2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4.2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4.2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4.2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4.2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4.2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4.2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4.2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4.2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4.2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4.2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4.2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4.2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4.2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4.2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4.2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4.2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4.2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4.2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4.2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4.2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4.2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4.2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4.2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4.2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4.2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4.2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14.2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14.2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4.2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4.2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14.2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4.2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ht="14.2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4.2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ht="14.2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4.2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ht="14.2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ht="14.2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14.2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ht="14.2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ht="14.2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ht="14.2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ht="14.2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ht="14.2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ht="14.2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ht="14.2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4.2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ht="14.2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ht="14.2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ht="14.2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ht="14.2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ht="14.2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4.2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ht="14.2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ht="14.2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4.2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14.2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ht="14.2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4.2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4.2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4.2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ht="14.2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4.2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ht="14.2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ht="14.2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ht="14.2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ht="14.2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ht="14.2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ht="14.2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ht="14.2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ht="14.2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ht="14.2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ht="14.2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ht="14.2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ht="14.2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ht="14.2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ht="14.2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ht="14.2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ht="14.2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ht="14.2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ht="14.2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ht="14.2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ht="14.2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ht="14.2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ht="14.2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ht="14.2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ht="14.2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5" ht="14.2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5" ht="14.2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5" ht="14.2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5" ht="14.2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5" ht="14.2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ht="14.2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5" ht="14.2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ht="14.2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ht="14.2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ht="14.2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ht="14.2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ht="14.2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ht="14.2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 ht="14.2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ht="14.2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ht="14.2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ht="14.2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15" ht="14.2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15" ht="14.2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1:15" ht="14.2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5" ht="14.2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1:15" ht="14.2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1:15" ht="14.2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1:15" ht="14.2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1:15" ht="14.2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1:15" ht="14.2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15" ht="14.2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15" ht="14.2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1:15" ht="14.2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1:15" ht="14.2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1:15" ht="14.2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5" ht="14.2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1:15" ht="14.2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1:15" ht="14.2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1:15" ht="14.2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1:15" ht="14.2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1:15" ht="14.2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1:15" ht="14.2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1:15" ht="14.2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1:15" ht="14.2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1:15" ht="14.2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1:15" ht="14.2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1:15" ht="14.2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1:15" ht="14.2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1:15" ht="14.2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1:15" ht="14.2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1:15" ht="14.2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1:15" ht="14.2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1:15" ht="14.2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1:15" ht="14.2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1:15" ht="14.2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1:15" ht="14.2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1:15" ht="14.2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1:15" ht="14.2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1:15" ht="14.2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1:15" ht="14.2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1:15" ht="14.2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1:15" ht="14.2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1:15" ht="14.2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1:15" ht="14.2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1:15" ht="14.2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1:15" ht="14.2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1:15" ht="14.2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1:15" ht="14.2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1:15" ht="14.2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1:15" ht="14.2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1:15" ht="14.2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1:15" ht="14.2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1:15" ht="14.2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1:15" ht="14.2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1:15" ht="14.2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1:15" ht="14.2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1:15" ht="14.2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1:15" ht="14.2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1:15" ht="14.2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1:15" ht="14.2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1:15" ht="14.2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1:15" ht="14.2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1:15" ht="14.2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1:15" ht="14.2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1:15" ht="14.2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1:15" ht="14.2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1:15" ht="14.2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1:15" ht="14.2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1:15" ht="14.2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1:15" ht="14.2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1:15" ht="14.2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1:15" ht="14.2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1:15" ht="14.2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1:15" ht="14.2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1:15" ht="14.2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1:15" ht="14.2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1:15" ht="14.2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1:15" ht="14.2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1:15" ht="14.2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1:15" ht="14.2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1:15" ht="14.2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1:15" ht="14.2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1:15" ht="14.2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1:15" ht="14.2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1:15" ht="14.2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1:15" ht="14.2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1:15" ht="14.2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1:15" ht="14.2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1:15" ht="14.2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1:15" ht="14.2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1:15" ht="14.2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1:15" ht="14.2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1:15" ht="14.2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1:15" ht="14.2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1:15" ht="14.2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1:15" ht="14.2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1:15" ht="14.2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1:15" ht="14.2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1:15" ht="14.2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1:15" ht="14.2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1:15" ht="14.2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1:15" ht="14.2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1:15" ht="14.2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1:15" ht="14.2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1:15" ht="14.2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1:15" ht="14.2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1:15" ht="14.2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1:15" ht="14.2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1:15" ht="14.2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1:15" ht="14.2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1:15" ht="14.2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1:15" ht="14.2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1:15" ht="14.2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1:15" ht="14.2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1:15" ht="14.2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1:15" ht="14.2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1:15" ht="14.2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1:15" ht="14.2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1:15" ht="14.2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1:15" ht="14.2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1:15" ht="14.2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1:15" ht="14.2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1:15" ht="14.2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1:15" ht="14.2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1:15" ht="14.2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1:15" ht="14.2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1:15" ht="14.2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1:15" ht="14.2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1:15" ht="14.2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1:15" ht="14.2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1:15" ht="14.2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1:15" ht="14.2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1:15" ht="14.2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1:15" ht="14.2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1:15" ht="14.2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1:15" ht="14.2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1:15" ht="14.2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1:15" ht="14.2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1:15" ht="14.2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1:15" ht="14.2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1:15" ht="14.2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1:15" ht="14.2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1:15" ht="14.2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1:15" ht="14.2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1:15" ht="14.2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1:15" ht="14.2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1:15" ht="14.2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1:15" ht="14.2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1:15" ht="14.2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1:15" ht="14.2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1:15" ht="14.2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1:15" ht="14.2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1:15" ht="14.2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1:15" ht="14.2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1:15" ht="14.2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1:15" ht="14.2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1:15" ht="14.2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1:15" ht="14.2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1:15" ht="14.2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1:15" ht="14.2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1:15" ht="14.2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1:15" ht="14.2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1:15" ht="14.2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1:15" ht="14.2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1:15" ht="14.2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1:15" ht="14.2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1:15" ht="14.2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1:15" ht="14.2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1:15" ht="14.2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1:15" ht="14.2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1:15" ht="14.2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1:15" ht="14.2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1:15" ht="14.2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1:15" ht="14.2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1:15" ht="14.2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1:15" ht="14.2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1:15" ht="14.2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1:15" ht="14.2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1:15" ht="14.2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1:15" ht="14.2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1:15" ht="14.2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1:15" ht="14.2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1:15" ht="14.2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1:15" ht="14.2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1:15" ht="14.2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1:15" ht="14.2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1:15" ht="14.2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1:15" ht="14.2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1:15" ht="14.2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1:15" ht="14.2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1:15" ht="14.2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1:15" ht="14.2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1:15" ht="14.2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1:15" ht="14.2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1:15" ht="14.2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1:15" ht="14.2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1:15" ht="14.2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1:15" ht="14.2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1:15" ht="14.2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1:15" ht="14.2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1:15" ht="14.2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1:15" ht="14.2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1:15" ht="14.2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1:15" ht="14.2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1:15" ht="14.2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1:15" ht="14.2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1:15" ht="14.2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1:15" ht="14.2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1:15" ht="14.2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1:15" ht="14.2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1:15" ht="14.2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1:15" ht="14.2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1:15" ht="14.2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1:15" ht="14.2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1:15" ht="14.2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1:15" ht="14.2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1:15" ht="14.2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1:15" ht="14.2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1:15" ht="14.2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1:15" ht="14.2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1:15" ht="14.2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1:15" ht="14.2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1:15" ht="14.2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1:15" ht="14.2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1:15" ht="14.2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1:15" ht="14.2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1:15" ht="14.2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1:15" ht="14.2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1:15" ht="14.2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1:15" ht="14.2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1:15" ht="14.2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1:15" ht="14.2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1:15" ht="14.2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1:15" ht="14.2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1:15" ht="14.2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1:15" ht="14.2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1:15" ht="14.2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1:15" ht="14.2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1:15" ht="14.2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1:15" ht="14.2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1:15" ht="14.2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1:15" ht="14.2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1:15" ht="14.2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1:15" ht="14.2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1:15" ht="14.2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1:15" ht="14.2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1:15" ht="14.2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1:15" ht="14.2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1:15" ht="14.2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1:15" ht="14.2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1:15" ht="14.2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1:15" ht="14.2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1:15" ht="14.2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1:15" ht="14.2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1:15" ht="14.2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1:15" ht="14.2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1:15" ht="14.2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1:15" ht="14.2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1:15" ht="14.2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1:15" ht="14.2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1:15" ht="14.2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1:15" ht="14.2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1:15" ht="14.2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1:15" ht="14.2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1:15" ht="14.2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1:15" ht="14.2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1:15" ht="14.2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1:15" ht="14.2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1:15" ht="14.2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1:15" ht="14.2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1:15" ht="14.2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1:15" ht="14.2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1:15" ht="14.2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1:15" ht="14.2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1:15" ht="14.2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1:15" ht="14.2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1:15" ht="14.2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1:15" ht="14.2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1:15" ht="14.2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1:15" ht="14.2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1:15" ht="14.2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1:15" ht="14.2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1:15" ht="14.2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1:15" ht="14.2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1:15" ht="14.2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1:15" ht="14.2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1:15" ht="14.2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1:15" ht="14.2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1:15" ht="14.2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1:15" ht="14.2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1:15" ht="14.2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1:15" ht="14.2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1:15" ht="14.2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1:15" ht="14.2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1:15" ht="14.2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1:15" ht="14.2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1:15" ht="14.2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1:15" ht="14.2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1:15" ht="14.2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1:15" ht="14.2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1:15" ht="14.2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1:15" ht="14.2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1:15" ht="14.2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1:15" ht="14.2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1:15" ht="14.2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1:15" ht="14.2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1:15" ht="14.2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1:15" ht="14.2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1:15" ht="14.2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1:15" ht="14.2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1:15" ht="14.2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1:15" ht="14.2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1:15" ht="14.2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1:15" ht="14.2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1:15" ht="14.2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1:15" ht="14.2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1:15" ht="14.2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1:15" ht="14.2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1:15" ht="14.2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1:15" ht="14.2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1:15" ht="14.2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1:15" ht="14.2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1:15" ht="14.2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1:15" ht="14.2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1:15" ht="14.2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1:15" ht="14.2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1:15" ht="14.2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1:15" ht="14.2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1:15" ht="14.2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1:15" ht="14.2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1:15" ht="14.2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1:15" ht="14.2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1:15" ht="14.2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1:15" ht="14.2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1:15" ht="14.2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1:15" ht="14.2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1:15" ht="14.2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1:15" ht="14.2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1:15" ht="14.2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1:15" ht="14.2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1:15" ht="14.2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1:15" ht="14.2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1:15" ht="14.2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1:15" ht="14.2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1:15" ht="14.2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1:15" ht="14.2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1:15" ht="14.2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1:15" ht="14.2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1:15" ht="14.2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1:15" ht="14.2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1:15" ht="14.2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1:15" ht="14.2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1:15" ht="14.2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1:15" ht="14.2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1:15" ht="14.2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1:15" ht="14.2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1:15" ht="14.2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1:15" ht="14.2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1:15" ht="14.2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1:15" ht="14.2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1:15" ht="14.2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1:15" ht="14.2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1:15" ht="14.2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1:15" ht="14.2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1:15" ht="14.2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1:15" ht="14.2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1:15" ht="14.2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1:15" ht="14.2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1:15" ht="14.2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1:15" ht="14.2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1:15" ht="14.2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1:15" ht="14.2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1:15" ht="14.2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1:15" ht="14.2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1:15" ht="14.2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1:15" ht="14.2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1:15" ht="14.2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1:15" ht="14.2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1:15" ht="14.2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1:15" ht="14.2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1:15" ht="14.2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1:15" ht="14.2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1:15" ht="14.2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1:15" ht="14.2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1:15" ht="14.2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1:15" ht="14.2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1:15" ht="14.2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1:15" ht="14.2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1:15" ht="14.2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1:15" ht="14.2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1:15" ht="14.2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1:15" ht="14.2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1:15" ht="14.2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1:15" ht="14.2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1:15" ht="14.2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1:15" ht="14.2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1:15" ht="14.2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1:15" ht="14.2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1:15" ht="14.2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1:15" ht="14.2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1:15" ht="14.2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1:15" ht="14.2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1:15" ht="14.2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1:15" ht="14.2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1:15" ht="14.2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1:15" ht="14.2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1:15" ht="14.2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1:15" ht="14.2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1:15" ht="14.2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1:15" ht="14.2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1:15" ht="14.2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1:15" ht="14.2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1:15" ht="14.2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1:15" ht="14.2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1:15" ht="14.2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1:15" ht="14.2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1:15" ht="14.2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1:15" ht="14.2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1:15" ht="14.2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1:15" ht="14.2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1:15" ht="14.2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1:15" ht="14.2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1:15" ht="14.2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1:15" ht="14.2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1:15" ht="14.2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1:15" ht="14.2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1:15" ht="14.2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1:15" ht="14.2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1:15" ht="14.2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1:15" ht="14.2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1:15" ht="14.2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1:15" ht="14.2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1:15" ht="14.2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1:15" ht="14.2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1:15" ht="14.2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1:15" ht="14.2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1:15" ht="14.2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1:15" ht="14.2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1:15" ht="14.2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1:15" ht="14.2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1:15" ht="14.2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1:15" ht="14.2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1:15" ht="14.2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1:15" ht="14.2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1:15" ht="14.2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1:15" ht="14.2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1:15" ht="14.2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1:15" ht="14.2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1:15" ht="14.2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1:15" ht="14.2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1:15" ht="14.2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1:15" ht="14.2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1:15" ht="14.2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1:15" ht="14.2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1:15" ht="14.2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1:15" ht="14.2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1:15" ht="14.2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1:15" ht="14.2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1:15" ht="14.2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1:15" ht="14.2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1:15" ht="14.2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1:15" ht="14.2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1:15" ht="14.2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1:15" ht="14.2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1:15" ht="14.2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1:15" ht="14.2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1:15" ht="14.2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1:15" ht="14.2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1:15" ht="14.2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1:15" ht="14.2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1:15" ht="14.2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1:15" ht="14.2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1:15" ht="14.2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1:15" ht="14.2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1:15" ht="14.2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1:15" ht="14.2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1:15" ht="14.2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1:15" ht="14.2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1:15" ht="14.2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1:15" ht="14.2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1:15" ht="14.2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1:15" ht="14.2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1:15" ht="14.2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1:15" ht="14.2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1:15" ht="14.2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1:15" ht="14.2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1:15" ht="14.2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1:15" ht="14.2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1:15" ht="14.2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1:15" ht="14.2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1:15" ht="14.2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1:15" ht="14.2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1:15" ht="14.2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1:15" ht="14.2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1:15" ht="14.2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1:15" ht="14.2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1:15" ht="14.2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1:15" ht="14.2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1:15" ht="14.2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1:15" ht="14.2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1:15" ht="14.2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1:15" ht="14.2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1:15" ht="14.2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1:15" ht="14.2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1:15" ht="14.2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1:15" ht="14.2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1:15" ht="14.2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1:15" ht="14.2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1:15" ht="14.2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1:15" ht="14.2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1:15" ht="14.2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1:15" ht="14.2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1:15" ht="14.2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1:15" ht="14.2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</sheetData>
  <sheetProtection/>
  <mergeCells count="91">
    <mergeCell ref="A1:J3"/>
    <mergeCell ref="K1:P1"/>
    <mergeCell ref="Q1:U1"/>
    <mergeCell ref="V1:W1"/>
    <mergeCell ref="X1:AA1"/>
    <mergeCell ref="AB1:AC1"/>
    <mergeCell ref="AD1:AN1"/>
    <mergeCell ref="K2:P2"/>
    <mergeCell ref="Q2:R2"/>
    <mergeCell ref="T2:U2"/>
    <mergeCell ref="V2:W2"/>
    <mergeCell ref="X2:AA2"/>
    <mergeCell ref="AB2:AC2"/>
    <mergeCell ref="AD2:AE2"/>
    <mergeCell ref="AF2:AG2"/>
    <mergeCell ref="AI2:AJ2"/>
    <mergeCell ref="AK2:AN2"/>
    <mergeCell ref="K3:P3"/>
    <mergeCell ref="Q3:U3"/>
    <mergeCell ref="V3:W3"/>
    <mergeCell ref="X3:AA3"/>
    <mergeCell ref="AB3:AC3"/>
    <mergeCell ref="AD3:AE3"/>
    <mergeCell ref="AF3:AG3"/>
    <mergeCell ref="AI3:AJ3"/>
    <mergeCell ref="AK3:AN3"/>
    <mergeCell ref="A4:J5"/>
    <mergeCell ref="K4:P5"/>
    <mergeCell ref="A6:J7"/>
    <mergeCell ref="K6:P6"/>
    <mergeCell ref="K7:P7"/>
    <mergeCell ref="Q4:AB4"/>
    <mergeCell ref="A8:J9"/>
    <mergeCell ref="K8:P8"/>
    <mergeCell ref="K9:P9"/>
    <mergeCell ref="A10:J11"/>
    <mergeCell ref="K10:P10"/>
    <mergeCell ref="K11:P11"/>
    <mergeCell ref="A12:J13"/>
    <mergeCell ref="K12:P12"/>
    <mergeCell ref="K13:P13"/>
    <mergeCell ref="A14:J15"/>
    <mergeCell ref="K14:P14"/>
    <mergeCell ref="K15:P15"/>
    <mergeCell ref="A16:J17"/>
    <mergeCell ref="K16:P16"/>
    <mergeCell ref="K17:P17"/>
    <mergeCell ref="A18:J19"/>
    <mergeCell ref="K18:P18"/>
    <mergeCell ref="K19:P19"/>
    <mergeCell ref="A20:J21"/>
    <mergeCell ref="K20:P20"/>
    <mergeCell ref="K21:P21"/>
    <mergeCell ref="A22:J23"/>
    <mergeCell ref="K22:P22"/>
    <mergeCell ref="K23:P23"/>
    <mergeCell ref="A24:J25"/>
    <mergeCell ref="K24:P24"/>
    <mergeCell ref="K25:P25"/>
    <mergeCell ref="A26:J27"/>
    <mergeCell ref="K26:P26"/>
    <mergeCell ref="K27:P27"/>
    <mergeCell ref="A28:J29"/>
    <mergeCell ref="K28:P28"/>
    <mergeCell ref="K29:P29"/>
    <mergeCell ref="A30:J31"/>
    <mergeCell ref="K30:P30"/>
    <mergeCell ref="K31:P31"/>
    <mergeCell ref="K39:P39"/>
    <mergeCell ref="A32:J33"/>
    <mergeCell ref="K32:P32"/>
    <mergeCell ref="K33:P33"/>
    <mergeCell ref="A34:J35"/>
    <mergeCell ref="K34:P34"/>
    <mergeCell ref="K35:P35"/>
    <mergeCell ref="AD51:AN51"/>
    <mergeCell ref="A40:J41"/>
    <mergeCell ref="K40:P40"/>
    <mergeCell ref="K41:P41"/>
    <mergeCell ref="AI46:AJ46"/>
    <mergeCell ref="A36:J37"/>
    <mergeCell ref="K36:P36"/>
    <mergeCell ref="K37:P37"/>
    <mergeCell ref="A38:J39"/>
    <mergeCell ref="K38:P38"/>
    <mergeCell ref="AC4:AN4"/>
    <mergeCell ref="AK46:AL46"/>
    <mergeCell ref="AM46:AN46"/>
    <mergeCell ref="AK47:AL50"/>
    <mergeCell ref="AM47:AN50"/>
    <mergeCell ref="AI47:AJ50"/>
  </mergeCells>
  <printOptions/>
  <pageMargins left="0.1968503937007874" right="0.1968503937007874" top="0.1968503937007874" bottom="0.1968503937007874" header="0.31496062992125984" footer="0.31496062992125984"/>
  <pageSetup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Z691"/>
  <sheetViews>
    <sheetView zoomScale="50" zoomScaleNormal="50" zoomScalePageLayoutView="0" workbookViewId="0" topLeftCell="A1">
      <selection activeCell="A7" sqref="A7:L8"/>
    </sheetView>
  </sheetViews>
  <sheetFormatPr defaultColWidth="2.50390625" defaultRowHeight="14.25" customHeight="1"/>
  <cols>
    <col min="1" max="12" width="2.50390625" style="2" customWidth="1"/>
    <col min="13" max="18" width="3.00390625" style="2" customWidth="1"/>
    <col min="19" max="19" width="5.00390625" style="2" customWidth="1"/>
    <col min="20" max="50" width="5.00390625" style="1" customWidth="1"/>
    <col min="51" max="16384" width="2.50390625" style="1" customWidth="1"/>
  </cols>
  <sheetData>
    <row r="1" spans="1:52" s="16" customFormat="1" ht="24.75" customHeight="1">
      <c r="A1" s="173" t="s">
        <v>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9" t="s">
        <v>14</v>
      </c>
      <c r="N1" s="180"/>
      <c r="O1" s="180"/>
      <c r="P1" s="180"/>
      <c r="Q1" s="180"/>
      <c r="R1" s="181"/>
      <c r="S1" s="182" t="str">
        <f>'入力表'!C8</f>
        <v>○○○○改修工事</v>
      </c>
      <c r="T1" s="183"/>
      <c r="U1" s="183"/>
      <c r="V1" s="183"/>
      <c r="W1" s="183"/>
      <c r="X1" s="183"/>
      <c r="Y1" s="183"/>
      <c r="Z1" s="183"/>
      <c r="AA1" s="184" t="s">
        <v>0</v>
      </c>
      <c r="AB1" s="185"/>
      <c r="AC1" s="186"/>
      <c r="AD1" s="182" t="str">
        <f>'入力表'!C23</f>
        <v>○○○株式会社</v>
      </c>
      <c r="AE1" s="185"/>
      <c r="AF1" s="185"/>
      <c r="AG1" s="185"/>
      <c r="AH1" s="185"/>
      <c r="AI1" s="185"/>
      <c r="AJ1" s="187" t="s">
        <v>80</v>
      </c>
      <c r="AK1" s="188"/>
      <c r="AL1" s="160" t="str">
        <f>'入力表'!C26</f>
        <v>事務所部分の原状回復工事</v>
      </c>
      <c r="AM1" s="160"/>
      <c r="AN1" s="160"/>
      <c r="AO1" s="161"/>
      <c r="AP1" s="161"/>
      <c r="AQ1" s="161"/>
      <c r="AR1" s="161"/>
      <c r="AS1" s="161"/>
      <c r="AT1" s="161"/>
      <c r="AU1" s="161"/>
      <c r="AV1" s="161"/>
      <c r="AW1" s="161"/>
      <c r="AX1" s="162"/>
      <c r="AY1" s="15"/>
      <c r="AZ1" s="15"/>
    </row>
    <row r="2" spans="1:52" s="16" customFormat="1" ht="24.75" customHeight="1">
      <c r="A2" s="175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63" t="s">
        <v>15</v>
      </c>
      <c r="N2" s="147"/>
      <c r="O2" s="147"/>
      <c r="P2" s="147"/>
      <c r="Q2" s="147"/>
      <c r="R2" s="164"/>
      <c r="S2" s="165">
        <f>'入力表'!C16</f>
        <v>40026</v>
      </c>
      <c r="T2" s="166"/>
      <c r="U2" s="166"/>
      <c r="V2" s="25" t="s">
        <v>17</v>
      </c>
      <c r="W2" s="167">
        <f>'入力表'!C17</f>
        <v>40055</v>
      </c>
      <c r="X2" s="148"/>
      <c r="Y2" s="148"/>
      <c r="Z2" s="168"/>
      <c r="AA2" s="163" t="s">
        <v>1</v>
      </c>
      <c r="AB2" s="169"/>
      <c r="AC2" s="170"/>
      <c r="AD2" s="171" t="str">
        <f>'入力表'!C24</f>
        <v>○○○設計事務所</v>
      </c>
      <c r="AE2" s="147"/>
      <c r="AF2" s="147"/>
      <c r="AG2" s="147"/>
      <c r="AH2" s="147"/>
      <c r="AI2" s="147"/>
      <c r="AJ2" s="172" t="s">
        <v>81</v>
      </c>
      <c r="AK2" s="147"/>
      <c r="AL2" s="148" t="str">
        <f>'入力表'!C27</f>
        <v>事務所ビル</v>
      </c>
      <c r="AM2" s="148"/>
      <c r="AN2" s="148"/>
      <c r="AO2" s="148" t="s">
        <v>4</v>
      </c>
      <c r="AP2" s="148"/>
      <c r="AQ2" s="148" t="str">
        <f>'入力表'!C29</f>
        <v>150㎡</v>
      </c>
      <c r="AR2" s="147"/>
      <c r="AS2" s="147"/>
      <c r="AT2" s="147" t="s">
        <v>6</v>
      </c>
      <c r="AU2" s="147"/>
      <c r="AV2" s="148" t="str">
        <f>'入力表'!C31</f>
        <v>450㎡</v>
      </c>
      <c r="AW2" s="147"/>
      <c r="AX2" s="149"/>
      <c r="AY2" s="15"/>
      <c r="AZ2" s="15"/>
    </row>
    <row r="3" spans="1:52" s="16" customFormat="1" ht="24.75" customHeight="1">
      <c r="A3" s="177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50" t="s">
        <v>16</v>
      </c>
      <c r="N3" s="151"/>
      <c r="O3" s="151"/>
      <c r="P3" s="151"/>
      <c r="Q3" s="151"/>
      <c r="R3" s="152"/>
      <c r="S3" s="153">
        <f>'入力表'!C10</f>
        <v>39965</v>
      </c>
      <c r="T3" s="154"/>
      <c r="U3" s="154"/>
      <c r="V3" s="154"/>
      <c r="W3" s="154"/>
      <c r="X3" s="154"/>
      <c r="Y3" s="154"/>
      <c r="Z3" s="154"/>
      <c r="AA3" s="144" t="s">
        <v>2</v>
      </c>
      <c r="AB3" s="155"/>
      <c r="AC3" s="156"/>
      <c r="AD3" s="157" t="str">
        <f>'入力表'!C25</f>
        <v>株式会社　ホームプランニング</v>
      </c>
      <c r="AE3" s="158"/>
      <c r="AF3" s="158"/>
      <c r="AG3" s="158"/>
      <c r="AH3" s="158"/>
      <c r="AI3" s="158"/>
      <c r="AJ3" s="159" t="s">
        <v>82</v>
      </c>
      <c r="AK3" s="124"/>
      <c r="AL3" s="125" t="str">
        <f>'入力表'!C28</f>
        <v>RC造　４階建</v>
      </c>
      <c r="AM3" s="125"/>
      <c r="AN3" s="125"/>
      <c r="AO3" s="125" t="s">
        <v>5</v>
      </c>
      <c r="AP3" s="125"/>
      <c r="AQ3" s="125" t="str">
        <f>'入力表'!C30</f>
        <v>100㎡</v>
      </c>
      <c r="AR3" s="124"/>
      <c r="AS3" s="124"/>
      <c r="AT3" s="124" t="s">
        <v>79</v>
      </c>
      <c r="AU3" s="124"/>
      <c r="AV3" s="125" t="str">
        <f>'入力表'!C32</f>
        <v>なし</v>
      </c>
      <c r="AW3" s="124"/>
      <c r="AX3" s="126"/>
      <c r="AY3" s="15"/>
      <c r="AZ3" s="15"/>
    </row>
    <row r="4" spans="1:52" s="16" customFormat="1" ht="24.75" customHeight="1">
      <c r="A4" s="127" t="s">
        <v>10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9"/>
      <c r="M4" s="136" t="s">
        <v>78</v>
      </c>
      <c r="N4" s="137"/>
      <c r="O4" s="137"/>
      <c r="P4" s="137"/>
      <c r="Q4" s="137"/>
      <c r="R4" s="137"/>
      <c r="S4" s="144" t="s">
        <v>23</v>
      </c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6"/>
      <c r="AY4" s="15"/>
      <c r="AZ4" s="15"/>
    </row>
    <row r="5" spans="1:52" ht="24.75" customHeight="1">
      <c r="A5" s="130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2"/>
      <c r="M5" s="138"/>
      <c r="N5" s="139"/>
      <c r="O5" s="139"/>
      <c r="P5" s="139"/>
      <c r="Q5" s="139"/>
      <c r="R5" s="140"/>
      <c r="S5" s="98">
        <f>DAY(DATE($A35,$D35,$F35))</f>
        <v>1</v>
      </c>
      <c r="T5" s="99"/>
      <c r="U5" s="100"/>
      <c r="V5" s="101"/>
      <c r="W5" s="98">
        <f>DAY(DATE($A35,$D35,$F35)+1)</f>
        <v>2</v>
      </c>
      <c r="X5" s="99"/>
      <c r="Y5" s="100"/>
      <c r="Z5" s="101"/>
      <c r="AA5" s="98">
        <f>DAY(DATE($A35,$D35,$F35)+2)</f>
        <v>3</v>
      </c>
      <c r="AB5" s="99"/>
      <c r="AC5" s="100"/>
      <c r="AD5" s="101"/>
      <c r="AE5" s="98">
        <f>DAY(DATE($A35,$D35,$F35)+3)</f>
        <v>4</v>
      </c>
      <c r="AF5" s="99"/>
      <c r="AG5" s="100"/>
      <c r="AH5" s="101"/>
      <c r="AI5" s="98">
        <f>DAY(DATE($A35,$D35,$F35)+4)</f>
        <v>5</v>
      </c>
      <c r="AJ5" s="99"/>
      <c r="AK5" s="100"/>
      <c r="AL5" s="101"/>
      <c r="AM5" s="98">
        <f>DAY(DATE($A35,$D35,$F35)+5)</f>
        <v>6</v>
      </c>
      <c r="AN5" s="99"/>
      <c r="AO5" s="100"/>
      <c r="AP5" s="101"/>
      <c r="AQ5" s="98">
        <f>DAY(DATE($A35,$D35,$F35)+6)</f>
        <v>7</v>
      </c>
      <c r="AR5" s="99"/>
      <c r="AS5" s="100"/>
      <c r="AT5" s="101"/>
      <c r="AU5" s="98">
        <f>DAY(DATE($A35,$D35,$F35)+7)</f>
        <v>8</v>
      </c>
      <c r="AV5" s="99"/>
      <c r="AW5" s="100"/>
      <c r="AX5" s="102"/>
      <c r="AY5" s="4"/>
      <c r="AZ5" s="4"/>
    </row>
    <row r="6" spans="1:52" ht="24.75" customHeight="1">
      <c r="A6" s="133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5"/>
      <c r="M6" s="141"/>
      <c r="N6" s="142"/>
      <c r="O6" s="142"/>
      <c r="P6" s="142"/>
      <c r="Q6" s="142"/>
      <c r="R6" s="143"/>
      <c r="S6" s="98" t="str">
        <f>CHOOSE(WEEKDAY(DATE($A$35,$D$35,$F$35),2),"月","火","水","木","金","土","日")</f>
        <v>土</v>
      </c>
      <c r="T6" s="99"/>
      <c r="U6" s="100"/>
      <c r="V6" s="101"/>
      <c r="W6" s="98" t="str">
        <f>CHOOSE(WEEKDAY(DATE($A$35,$D$35,$F$35)+1,2),"月","火","水","木","金","土","日")</f>
        <v>日</v>
      </c>
      <c r="X6" s="99"/>
      <c r="Y6" s="100"/>
      <c r="Z6" s="101"/>
      <c r="AA6" s="98" t="str">
        <f>CHOOSE(WEEKDAY(DATE($A$35,$D$35,$F$35)+2,2),"月","火","水","木","金","土","日")</f>
        <v>月</v>
      </c>
      <c r="AB6" s="99"/>
      <c r="AC6" s="100"/>
      <c r="AD6" s="101"/>
      <c r="AE6" s="98" t="str">
        <f>CHOOSE(WEEKDAY(DATE($A$35,$D$35,$F$35)+3,2),"月","火","水","木","金","土","日")</f>
        <v>火</v>
      </c>
      <c r="AF6" s="99"/>
      <c r="AG6" s="100"/>
      <c r="AH6" s="101"/>
      <c r="AI6" s="98" t="str">
        <f>CHOOSE(WEEKDAY(DATE($A$35,$D$35,$F$35)+4,2),"月","火","水","木","金","土","日")</f>
        <v>水</v>
      </c>
      <c r="AJ6" s="99"/>
      <c r="AK6" s="100"/>
      <c r="AL6" s="101"/>
      <c r="AM6" s="98" t="str">
        <f>CHOOSE(WEEKDAY(DATE($A$35,$D$35,$F$35)+5,2),"月","火","水","木","金","土","日")</f>
        <v>木</v>
      </c>
      <c r="AN6" s="99"/>
      <c r="AO6" s="100"/>
      <c r="AP6" s="101"/>
      <c r="AQ6" s="98" t="str">
        <f>CHOOSE(WEEKDAY(DATE($A$35,$D$35,$F$35)+6,2),"月","火","水","木","金","土","日")</f>
        <v>金</v>
      </c>
      <c r="AR6" s="99"/>
      <c r="AS6" s="100"/>
      <c r="AT6" s="101"/>
      <c r="AU6" s="98" t="str">
        <f>CHOOSE(WEEKDAY(DATE($A$35,$D$35,$F$35)+8,2),"月","火","水","木","金","土","日")</f>
        <v>日</v>
      </c>
      <c r="AV6" s="99"/>
      <c r="AW6" s="100"/>
      <c r="AX6" s="102"/>
      <c r="AY6" s="4"/>
      <c r="AZ6" s="4"/>
    </row>
    <row r="7" spans="1:52" ht="34.5" customHeight="1">
      <c r="A7" s="114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6"/>
      <c r="M7" s="120"/>
      <c r="N7" s="121"/>
      <c r="O7" s="121"/>
      <c r="P7" s="121"/>
      <c r="Q7" s="121"/>
      <c r="R7" s="122"/>
      <c r="S7" s="55"/>
      <c r="T7" s="69"/>
      <c r="U7" s="69"/>
      <c r="V7" s="66"/>
      <c r="W7" s="55"/>
      <c r="X7" s="69"/>
      <c r="Y7" s="69"/>
      <c r="Z7" s="66"/>
      <c r="AA7" s="55"/>
      <c r="AB7" s="69"/>
      <c r="AC7" s="69"/>
      <c r="AD7" s="66"/>
      <c r="AE7" s="55"/>
      <c r="AF7" s="69"/>
      <c r="AG7" s="69"/>
      <c r="AH7" s="66"/>
      <c r="AI7" s="55"/>
      <c r="AJ7" s="69"/>
      <c r="AK7" s="69"/>
      <c r="AL7" s="66"/>
      <c r="AM7" s="55"/>
      <c r="AN7" s="69"/>
      <c r="AO7" s="69"/>
      <c r="AP7" s="66"/>
      <c r="AQ7" s="55"/>
      <c r="AR7" s="69"/>
      <c r="AS7" s="69"/>
      <c r="AT7" s="66"/>
      <c r="AU7" s="55"/>
      <c r="AV7" s="69"/>
      <c r="AW7" s="69"/>
      <c r="AX7" s="67"/>
      <c r="AY7" s="4"/>
      <c r="AZ7" s="4"/>
    </row>
    <row r="8" spans="1:52" ht="21" customHeight="1">
      <c r="A8" s="117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9"/>
      <c r="M8" s="123"/>
      <c r="N8" s="118"/>
      <c r="O8" s="118"/>
      <c r="P8" s="118"/>
      <c r="Q8" s="118"/>
      <c r="R8" s="119"/>
      <c r="S8" s="56"/>
      <c r="T8" s="70"/>
      <c r="U8" s="70"/>
      <c r="V8" s="59"/>
      <c r="W8" s="56"/>
      <c r="X8" s="70"/>
      <c r="Y8" s="70"/>
      <c r="Z8" s="59"/>
      <c r="AA8" s="56"/>
      <c r="AB8" s="70"/>
      <c r="AC8" s="70"/>
      <c r="AD8" s="59"/>
      <c r="AE8" s="56"/>
      <c r="AF8" s="70"/>
      <c r="AG8" s="70"/>
      <c r="AH8" s="59"/>
      <c r="AI8" s="56"/>
      <c r="AJ8" s="70"/>
      <c r="AK8" s="70"/>
      <c r="AL8" s="59"/>
      <c r="AM8" s="56"/>
      <c r="AN8" s="70"/>
      <c r="AO8" s="70"/>
      <c r="AP8" s="59"/>
      <c r="AQ8" s="56"/>
      <c r="AR8" s="70"/>
      <c r="AS8" s="70"/>
      <c r="AT8" s="59"/>
      <c r="AU8" s="56"/>
      <c r="AV8" s="70"/>
      <c r="AW8" s="70"/>
      <c r="AX8" s="68"/>
      <c r="AY8" s="4"/>
      <c r="AZ8" s="4"/>
    </row>
    <row r="9" spans="1:52" ht="34.5" customHeight="1">
      <c r="A9" s="114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6"/>
      <c r="M9" s="120"/>
      <c r="N9" s="121"/>
      <c r="O9" s="121"/>
      <c r="P9" s="121"/>
      <c r="Q9" s="121"/>
      <c r="R9" s="122"/>
      <c r="S9" s="55"/>
      <c r="T9" s="69"/>
      <c r="U9" s="69"/>
      <c r="V9" s="66"/>
      <c r="W9" s="55"/>
      <c r="X9" s="69"/>
      <c r="Y9" s="69"/>
      <c r="Z9" s="66"/>
      <c r="AA9" s="55"/>
      <c r="AB9" s="69"/>
      <c r="AC9" s="69"/>
      <c r="AD9" s="66"/>
      <c r="AE9" s="55"/>
      <c r="AF9" s="69"/>
      <c r="AG9" s="69"/>
      <c r="AH9" s="66"/>
      <c r="AI9" s="55"/>
      <c r="AJ9" s="69"/>
      <c r="AK9" s="69"/>
      <c r="AL9" s="66"/>
      <c r="AM9" s="55"/>
      <c r="AN9" s="69"/>
      <c r="AO9" s="69"/>
      <c r="AP9" s="66"/>
      <c r="AQ9" s="55"/>
      <c r="AR9" s="69"/>
      <c r="AS9" s="69"/>
      <c r="AT9" s="66"/>
      <c r="AU9" s="55"/>
      <c r="AV9" s="69"/>
      <c r="AW9" s="69"/>
      <c r="AX9" s="67"/>
      <c r="AY9" s="4"/>
      <c r="AZ9" s="4"/>
    </row>
    <row r="10" spans="1:52" ht="21" customHeight="1">
      <c r="A10" s="117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9"/>
      <c r="M10" s="123"/>
      <c r="N10" s="118"/>
      <c r="O10" s="118"/>
      <c r="P10" s="118"/>
      <c r="Q10" s="118"/>
      <c r="R10" s="119"/>
      <c r="S10" s="56"/>
      <c r="T10" s="70"/>
      <c r="U10" s="70"/>
      <c r="V10" s="59"/>
      <c r="W10" s="56"/>
      <c r="X10" s="70"/>
      <c r="Y10" s="70"/>
      <c r="Z10" s="59"/>
      <c r="AA10" s="56"/>
      <c r="AB10" s="70"/>
      <c r="AC10" s="70"/>
      <c r="AD10" s="59"/>
      <c r="AE10" s="56"/>
      <c r="AF10" s="70"/>
      <c r="AG10" s="70"/>
      <c r="AH10" s="59"/>
      <c r="AI10" s="56"/>
      <c r="AJ10" s="70"/>
      <c r="AK10" s="70"/>
      <c r="AL10" s="59"/>
      <c r="AM10" s="56"/>
      <c r="AN10" s="70"/>
      <c r="AO10" s="70"/>
      <c r="AP10" s="59"/>
      <c r="AQ10" s="56"/>
      <c r="AR10" s="70"/>
      <c r="AS10" s="70"/>
      <c r="AT10" s="59"/>
      <c r="AU10" s="56"/>
      <c r="AV10" s="70"/>
      <c r="AW10" s="70"/>
      <c r="AX10" s="68"/>
      <c r="AY10" s="4"/>
      <c r="AZ10" s="4"/>
    </row>
    <row r="11" spans="1:52" ht="34.5" customHeight="1">
      <c r="A11" s="114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6"/>
      <c r="M11" s="120"/>
      <c r="N11" s="121"/>
      <c r="O11" s="121"/>
      <c r="P11" s="121"/>
      <c r="Q11" s="121"/>
      <c r="R11" s="122"/>
      <c r="S11" s="55"/>
      <c r="T11" s="69"/>
      <c r="U11" s="69"/>
      <c r="V11" s="66"/>
      <c r="W11" s="55"/>
      <c r="X11" s="69"/>
      <c r="Y11" s="69"/>
      <c r="Z11" s="66"/>
      <c r="AA11" s="55"/>
      <c r="AB11" s="69"/>
      <c r="AC11" s="69"/>
      <c r="AD11" s="66"/>
      <c r="AE11" s="55"/>
      <c r="AF11" s="69"/>
      <c r="AG11" s="69"/>
      <c r="AH11" s="66"/>
      <c r="AI11" s="55"/>
      <c r="AJ11" s="69"/>
      <c r="AK11" s="69"/>
      <c r="AL11" s="66"/>
      <c r="AM11" s="55"/>
      <c r="AN11" s="69"/>
      <c r="AO11" s="69"/>
      <c r="AP11" s="66"/>
      <c r="AQ11" s="55"/>
      <c r="AR11" s="69"/>
      <c r="AS11" s="69"/>
      <c r="AT11" s="66"/>
      <c r="AU11" s="55"/>
      <c r="AV11" s="69"/>
      <c r="AW11" s="69"/>
      <c r="AX11" s="67"/>
      <c r="AY11" s="4"/>
      <c r="AZ11" s="4"/>
    </row>
    <row r="12" spans="1:52" ht="21" customHeight="1">
      <c r="A12" s="117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9"/>
      <c r="M12" s="123"/>
      <c r="N12" s="118"/>
      <c r="O12" s="118"/>
      <c r="P12" s="118"/>
      <c r="Q12" s="118"/>
      <c r="R12" s="119"/>
      <c r="S12" s="56"/>
      <c r="T12" s="70"/>
      <c r="U12" s="70"/>
      <c r="V12" s="59"/>
      <c r="W12" s="56"/>
      <c r="X12" s="70"/>
      <c r="Y12" s="70"/>
      <c r="Z12" s="59"/>
      <c r="AA12" s="56"/>
      <c r="AB12" s="70"/>
      <c r="AC12" s="70"/>
      <c r="AD12" s="59"/>
      <c r="AE12" s="56"/>
      <c r="AF12" s="70"/>
      <c r="AG12" s="70"/>
      <c r="AH12" s="59"/>
      <c r="AI12" s="56"/>
      <c r="AJ12" s="70"/>
      <c r="AK12" s="70"/>
      <c r="AL12" s="59"/>
      <c r="AM12" s="56"/>
      <c r="AN12" s="70"/>
      <c r="AO12" s="70"/>
      <c r="AP12" s="59"/>
      <c r="AQ12" s="56"/>
      <c r="AR12" s="70"/>
      <c r="AS12" s="70"/>
      <c r="AT12" s="59"/>
      <c r="AU12" s="56"/>
      <c r="AV12" s="70"/>
      <c r="AW12" s="70"/>
      <c r="AX12" s="68"/>
      <c r="AY12" s="4"/>
      <c r="AZ12" s="4"/>
    </row>
    <row r="13" spans="1:52" ht="34.5" customHeight="1">
      <c r="A13" s="114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6"/>
      <c r="M13" s="120"/>
      <c r="N13" s="121"/>
      <c r="O13" s="121"/>
      <c r="P13" s="121"/>
      <c r="Q13" s="121"/>
      <c r="R13" s="122"/>
      <c r="S13" s="55"/>
      <c r="T13" s="69"/>
      <c r="U13" s="69"/>
      <c r="V13" s="66"/>
      <c r="W13" s="55"/>
      <c r="X13" s="69"/>
      <c r="Y13" s="69"/>
      <c r="Z13" s="66"/>
      <c r="AA13" s="55"/>
      <c r="AB13" s="69"/>
      <c r="AC13" s="69"/>
      <c r="AD13" s="66"/>
      <c r="AE13" s="55"/>
      <c r="AF13" s="69"/>
      <c r="AG13" s="69"/>
      <c r="AH13" s="66"/>
      <c r="AI13" s="55"/>
      <c r="AJ13" s="69"/>
      <c r="AK13" s="69"/>
      <c r="AL13" s="66"/>
      <c r="AM13" s="55"/>
      <c r="AN13" s="69"/>
      <c r="AO13" s="69"/>
      <c r="AP13" s="66"/>
      <c r="AQ13" s="55"/>
      <c r="AR13" s="69"/>
      <c r="AS13" s="69"/>
      <c r="AT13" s="66"/>
      <c r="AU13" s="55"/>
      <c r="AV13" s="69"/>
      <c r="AW13" s="69"/>
      <c r="AX13" s="67"/>
      <c r="AY13" s="4"/>
      <c r="AZ13" s="4"/>
    </row>
    <row r="14" spans="1:52" ht="21" customHeight="1">
      <c r="A14" s="117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9"/>
      <c r="M14" s="123"/>
      <c r="N14" s="118"/>
      <c r="O14" s="118"/>
      <c r="P14" s="118"/>
      <c r="Q14" s="118"/>
      <c r="R14" s="119"/>
      <c r="S14" s="56"/>
      <c r="T14" s="70"/>
      <c r="U14" s="70"/>
      <c r="V14" s="59"/>
      <c r="W14" s="56"/>
      <c r="X14" s="70"/>
      <c r="Y14" s="70"/>
      <c r="Z14" s="59"/>
      <c r="AA14" s="56"/>
      <c r="AB14" s="70"/>
      <c r="AC14" s="70"/>
      <c r="AD14" s="59"/>
      <c r="AE14" s="56"/>
      <c r="AF14" s="70"/>
      <c r="AG14" s="70"/>
      <c r="AH14" s="59"/>
      <c r="AI14" s="56"/>
      <c r="AJ14" s="70"/>
      <c r="AK14" s="70"/>
      <c r="AL14" s="59"/>
      <c r="AM14" s="56"/>
      <c r="AN14" s="70"/>
      <c r="AO14" s="70"/>
      <c r="AP14" s="59"/>
      <c r="AQ14" s="56"/>
      <c r="AR14" s="70"/>
      <c r="AS14" s="70"/>
      <c r="AT14" s="59"/>
      <c r="AU14" s="56"/>
      <c r="AV14" s="70"/>
      <c r="AW14" s="70"/>
      <c r="AX14" s="68"/>
      <c r="AY14" s="4"/>
      <c r="AZ14" s="4"/>
    </row>
    <row r="15" spans="1:52" ht="34.5" customHeight="1">
      <c r="A15" s="114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6"/>
      <c r="M15" s="120"/>
      <c r="N15" s="121"/>
      <c r="O15" s="121"/>
      <c r="P15" s="121"/>
      <c r="Q15" s="121"/>
      <c r="R15" s="122"/>
      <c r="S15" s="55"/>
      <c r="T15" s="69"/>
      <c r="U15" s="69"/>
      <c r="V15" s="66"/>
      <c r="W15" s="55"/>
      <c r="X15" s="69"/>
      <c r="Y15" s="69"/>
      <c r="Z15" s="66"/>
      <c r="AA15" s="55"/>
      <c r="AB15" s="69"/>
      <c r="AC15" s="69"/>
      <c r="AD15" s="66"/>
      <c r="AE15" s="55"/>
      <c r="AF15" s="69"/>
      <c r="AG15" s="69"/>
      <c r="AH15" s="66"/>
      <c r="AI15" s="55"/>
      <c r="AJ15" s="69"/>
      <c r="AK15" s="69"/>
      <c r="AL15" s="66"/>
      <c r="AM15" s="55"/>
      <c r="AN15" s="69"/>
      <c r="AO15" s="69"/>
      <c r="AP15" s="66"/>
      <c r="AQ15" s="55"/>
      <c r="AR15" s="69"/>
      <c r="AS15" s="69"/>
      <c r="AT15" s="66"/>
      <c r="AU15" s="55"/>
      <c r="AV15" s="69"/>
      <c r="AW15" s="69"/>
      <c r="AX15" s="67"/>
      <c r="AY15" s="4"/>
      <c r="AZ15" s="4"/>
    </row>
    <row r="16" spans="1:52" ht="21" customHeight="1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9"/>
      <c r="M16" s="123"/>
      <c r="N16" s="118"/>
      <c r="O16" s="118"/>
      <c r="P16" s="118"/>
      <c r="Q16" s="118"/>
      <c r="R16" s="119"/>
      <c r="S16" s="56"/>
      <c r="T16" s="70"/>
      <c r="U16" s="70"/>
      <c r="V16" s="59"/>
      <c r="W16" s="56"/>
      <c r="X16" s="70"/>
      <c r="Y16" s="70"/>
      <c r="Z16" s="59"/>
      <c r="AA16" s="56"/>
      <c r="AB16" s="70"/>
      <c r="AC16" s="70"/>
      <c r="AD16" s="59"/>
      <c r="AE16" s="56"/>
      <c r="AF16" s="70"/>
      <c r="AG16" s="70"/>
      <c r="AH16" s="59"/>
      <c r="AI16" s="56"/>
      <c r="AJ16" s="70"/>
      <c r="AK16" s="70"/>
      <c r="AL16" s="59"/>
      <c r="AM16" s="56"/>
      <c r="AN16" s="70"/>
      <c r="AO16" s="70"/>
      <c r="AP16" s="59"/>
      <c r="AQ16" s="56"/>
      <c r="AR16" s="70"/>
      <c r="AS16" s="70"/>
      <c r="AT16" s="59"/>
      <c r="AU16" s="56"/>
      <c r="AV16" s="70"/>
      <c r="AW16" s="70"/>
      <c r="AX16" s="68"/>
      <c r="AY16" s="4"/>
      <c r="AZ16" s="4"/>
    </row>
    <row r="17" spans="1:52" ht="34.5" customHeight="1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6"/>
      <c r="M17" s="120"/>
      <c r="N17" s="121"/>
      <c r="O17" s="121"/>
      <c r="P17" s="121"/>
      <c r="Q17" s="121"/>
      <c r="R17" s="122"/>
      <c r="S17" s="55"/>
      <c r="T17" s="69"/>
      <c r="U17" s="69"/>
      <c r="V17" s="66"/>
      <c r="W17" s="55"/>
      <c r="X17" s="69"/>
      <c r="Y17" s="69"/>
      <c r="Z17" s="66"/>
      <c r="AA17" s="55"/>
      <c r="AB17" s="69"/>
      <c r="AC17" s="69"/>
      <c r="AD17" s="66"/>
      <c r="AE17" s="55"/>
      <c r="AF17" s="69"/>
      <c r="AG17" s="69"/>
      <c r="AH17" s="66"/>
      <c r="AI17" s="55"/>
      <c r="AJ17" s="69"/>
      <c r="AK17" s="69"/>
      <c r="AL17" s="66"/>
      <c r="AM17" s="55"/>
      <c r="AN17" s="69"/>
      <c r="AO17" s="69"/>
      <c r="AP17" s="66"/>
      <c r="AQ17" s="55"/>
      <c r="AR17" s="69"/>
      <c r="AS17" s="69"/>
      <c r="AT17" s="66"/>
      <c r="AU17" s="55"/>
      <c r="AV17" s="69"/>
      <c r="AW17" s="69"/>
      <c r="AX17" s="67"/>
      <c r="AY17" s="4"/>
      <c r="AZ17" s="4"/>
    </row>
    <row r="18" spans="1:52" ht="21" customHeight="1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9"/>
      <c r="M18" s="123"/>
      <c r="N18" s="118"/>
      <c r="O18" s="118"/>
      <c r="P18" s="118"/>
      <c r="Q18" s="118"/>
      <c r="R18" s="119"/>
      <c r="S18" s="56"/>
      <c r="T18" s="70"/>
      <c r="U18" s="70"/>
      <c r="V18" s="59"/>
      <c r="W18" s="56"/>
      <c r="X18" s="70"/>
      <c r="Y18" s="70"/>
      <c r="Z18" s="59"/>
      <c r="AA18" s="56"/>
      <c r="AB18" s="70"/>
      <c r="AC18" s="70"/>
      <c r="AD18" s="59"/>
      <c r="AE18" s="56"/>
      <c r="AF18" s="70"/>
      <c r="AG18" s="70"/>
      <c r="AH18" s="59"/>
      <c r="AI18" s="56"/>
      <c r="AJ18" s="70"/>
      <c r="AK18" s="70"/>
      <c r="AL18" s="59"/>
      <c r="AM18" s="56"/>
      <c r="AN18" s="70"/>
      <c r="AO18" s="70"/>
      <c r="AP18" s="59"/>
      <c r="AQ18" s="56"/>
      <c r="AR18" s="70"/>
      <c r="AS18" s="70"/>
      <c r="AT18" s="59"/>
      <c r="AU18" s="56"/>
      <c r="AV18" s="70"/>
      <c r="AW18" s="70"/>
      <c r="AX18" s="68"/>
      <c r="AY18" s="4"/>
      <c r="AZ18" s="4"/>
    </row>
    <row r="19" spans="1:52" ht="34.5" customHeight="1">
      <c r="A19" s="114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6"/>
      <c r="M19" s="120"/>
      <c r="N19" s="121"/>
      <c r="O19" s="121"/>
      <c r="P19" s="121"/>
      <c r="Q19" s="121"/>
      <c r="R19" s="122"/>
      <c r="S19" s="55"/>
      <c r="T19" s="69"/>
      <c r="U19" s="69"/>
      <c r="V19" s="66"/>
      <c r="W19" s="55"/>
      <c r="X19" s="69"/>
      <c r="Y19" s="69"/>
      <c r="Z19" s="66"/>
      <c r="AA19" s="55"/>
      <c r="AB19" s="69"/>
      <c r="AC19" s="69"/>
      <c r="AD19" s="66"/>
      <c r="AE19" s="55"/>
      <c r="AF19" s="69"/>
      <c r="AG19" s="69"/>
      <c r="AH19" s="66"/>
      <c r="AI19" s="55"/>
      <c r="AJ19" s="69"/>
      <c r="AK19" s="69"/>
      <c r="AL19" s="66"/>
      <c r="AM19" s="55"/>
      <c r="AN19" s="69"/>
      <c r="AO19" s="69"/>
      <c r="AP19" s="66"/>
      <c r="AQ19" s="55"/>
      <c r="AR19" s="69"/>
      <c r="AS19" s="69"/>
      <c r="AT19" s="66"/>
      <c r="AU19" s="55"/>
      <c r="AV19" s="69"/>
      <c r="AW19" s="69"/>
      <c r="AX19" s="67"/>
      <c r="AY19" s="4"/>
      <c r="AZ19" s="4"/>
    </row>
    <row r="20" spans="1:52" ht="21" customHeight="1">
      <c r="A20" s="117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9"/>
      <c r="M20" s="123"/>
      <c r="N20" s="118"/>
      <c r="O20" s="118"/>
      <c r="P20" s="118"/>
      <c r="Q20" s="118"/>
      <c r="R20" s="119"/>
      <c r="S20" s="56"/>
      <c r="T20" s="70"/>
      <c r="U20" s="70"/>
      <c r="V20" s="59"/>
      <c r="W20" s="56"/>
      <c r="X20" s="70"/>
      <c r="Y20" s="70"/>
      <c r="Z20" s="59"/>
      <c r="AA20" s="56"/>
      <c r="AB20" s="70"/>
      <c r="AC20" s="70"/>
      <c r="AD20" s="59"/>
      <c r="AE20" s="56"/>
      <c r="AF20" s="70"/>
      <c r="AG20" s="70"/>
      <c r="AH20" s="59"/>
      <c r="AI20" s="56"/>
      <c r="AJ20" s="70"/>
      <c r="AK20" s="70"/>
      <c r="AL20" s="59"/>
      <c r="AM20" s="56"/>
      <c r="AN20" s="70"/>
      <c r="AO20" s="70"/>
      <c r="AP20" s="59"/>
      <c r="AQ20" s="56"/>
      <c r="AR20" s="70"/>
      <c r="AS20" s="70"/>
      <c r="AT20" s="59"/>
      <c r="AU20" s="56"/>
      <c r="AV20" s="70"/>
      <c r="AW20" s="70"/>
      <c r="AX20" s="68"/>
      <c r="AY20" s="4"/>
      <c r="AZ20" s="4"/>
    </row>
    <row r="21" spans="1:52" ht="34.5" customHeight="1">
      <c r="A21" s="114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6"/>
      <c r="M21" s="120"/>
      <c r="N21" s="121"/>
      <c r="O21" s="121"/>
      <c r="P21" s="121"/>
      <c r="Q21" s="121"/>
      <c r="R21" s="122"/>
      <c r="S21" s="55"/>
      <c r="T21" s="69"/>
      <c r="U21" s="69"/>
      <c r="V21" s="66"/>
      <c r="W21" s="55"/>
      <c r="X21" s="69"/>
      <c r="Y21" s="69"/>
      <c r="Z21" s="66"/>
      <c r="AA21" s="55"/>
      <c r="AB21" s="69"/>
      <c r="AC21" s="69"/>
      <c r="AD21" s="66"/>
      <c r="AE21" s="55"/>
      <c r="AF21" s="69"/>
      <c r="AG21" s="69"/>
      <c r="AH21" s="66"/>
      <c r="AI21" s="55"/>
      <c r="AJ21" s="69"/>
      <c r="AK21" s="69"/>
      <c r="AL21" s="66"/>
      <c r="AM21" s="55"/>
      <c r="AN21" s="69"/>
      <c r="AO21" s="69"/>
      <c r="AP21" s="66"/>
      <c r="AQ21" s="55"/>
      <c r="AR21" s="69"/>
      <c r="AS21" s="69"/>
      <c r="AT21" s="66"/>
      <c r="AU21" s="55"/>
      <c r="AV21" s="69"/>
      <c r="AW21" s="69"/>
      <c r="AX21" s="67"/>
      <c r="AY21" s="4"/>
      <c r="AZ21" s="4"/>
    </row>
    <row r="22" spans="1:52" ht="21" customHeight="1">
      <c r="A22" s="117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9"/>
      <c r="M22" s="123"/>
      <c r="N22" s="118"/>
      <c r="O22" s="118"/>
      <c r="P22" s="118"/>
      <c r="Q22" s="118"/>
      <c r="R22" s="119"/>
      <c r="S22" s="56"/>
      <c r="T22" s="70"/>
      <c r="U22" s="70"/>
      <c r="V22" s="59"/>
      <c r="W22" s="56"/>
      <c r="X22" s="70"/>
      <c r="Y22" s="70"/>
      <c r="Z22" s="59"/>
      <c r="AA22" s="56"/>
      <c r="AB22" s="70"/>
      <c r="AC22" s="70"/>
      <c r="AD22" s="59"/>
      <c r="AE22" s="56"/>
      <c r="AF22" s="70"/>
      <c r="AG22" s="70"/>
      <c r="AH22" s="59"/>
      <c r="AI22" s="56"/>
      <c r="AJ22" s="70"/>
      <c r="AK22" s="70"/>
      <c r="AL22" s="59"/>
      <c r="AM22" s="56"/>
      <c r="AN22" s="70"/>
      <c r="AO22" s="70"/>
      <c r="AP22" s="59"/>
      <c r="AQ22" s="56"/>
      <c r="AR22" s="70"/>
      <c r="AS22" s="70"/>
      <c r="AT22" s="59"/>
      <c r="AU22" s="56"/>
      <c r="AV22" s="70"/>
      <c r="AW22" s="70"/>
      <c r="AX22" s="68"/>
      <c r="AY22" s="4"/>
      <c r="AZ22" s="4"/>
    </row>
    <row r="23" spans="1:52" ht="34.5" customHeight="1">
      <c r="A23" s="114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6"/>
      <c r="M23" s="120"/>
      <c r="N23" s="121"/>
      <c r="O23" s="121"/>
      <c r="P23" s="121"/>
      <c r="Q23" s="121"/>
      <c r="R23" s="122"/>
      <c r="S23" s="55"/>
      <c r="T23" s="69"/>
      <c r="U23" s="69"/>
      <c r="V23" s="66"/>
      <c r="W23" s="55"/>
      <c r="X23" s="69"/>
      <c r="Y23" s="69"/>
      <c r="Z23" s="66"/>
      <c r="AA23" s="55"/>
      <c r="AB23" s="69"/>
      <c r="AC23" s="69"/>
      <c r="AD23" s="66"/>
      <c r="AE23" s="55"/>
      <c r="AF23" s="69"/>
      <c r="AG23" s="69"/>
      <c r="AH23" s="66"/>
      <c r="AI23" s="55"/>
      <c r="AJ23" s="69"/>
      <c r="AK23" s="69"/>
      <c r="AL23" s="66"/>
      <c r="AM23" s="55"/>
      <c r="AN23" s="69"/>
      <c r="AO23" s="69"/>
      <c r="AP23" s="66"/>
      <c r="AQ23" s="55"/>
      <c r="AR23" s="69"/>
      <c r="AS23" s="69"/>
      <c r="AT23" s="66"/>
      <c r="AU23" s="55"/>
      <c r="AV23" s="69"/>
      <c r="AW23" s="69"/>
      <c r="AX23" s="67"/>
      <c r="AY23" s="4"/>
      <c r="AZ23" s="4"/>
    </row>
    <row r="24" spans="1:52" ht="21" customHeight="1">
      <c r="A24" s="117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9"/>
      <c r="M24" s="123"/>
      <c r="N24" s="118"/>
      <c r="O24" s="118"/>
      <c r="P24" s="118"/>
      <c r="Q24" s="118"/>
      <c r="R24" s="119"/>
      <c r="S24" s="56"/>
      <c r="T24" s="70"/>
      <c r="U24" s="70"/>
      <c r="V24" s="59"/>
      <c r="W24" s="56"/>
      <c r="X24" s="70"/>
      <c r="Y24" s="70"/>
      <c r="Z24" s="59"/>
      <c r="AA24" s="56"/>
      <c r="AB24" s="70"/>
      <c r="AC24" s="70"/>
      <c r="AD24" s="59"/>
      <c r="AE24" s="56"/>
      <c r="AF24" s="70"/>
      <c r="AG24" s="70"/>
      <c r="AH24" s="59"/>
      <c r="AI24" s="56"/>
      <c r="AJ24" s="70"/>
      <c r="AK24" s="70"/>
      <c r="AL24" s="59"/>
      <c r="AM24" s="56"/>
      <c r="AN24" s="70"/>
      <c r="AO24" s="70"/>
      <c r="AP24" s="59"/>
      <c r="AQ24" s="56"/>
      <c r="AR24" s="70"/>
      <c r="AS24" s="70"/>
      <c r="AT24" s="59"/>
      <c r="AU24" s="56"/>
      <c r="AV24" s="70"/>
      <c r="AW24" s="70"/>
      <c r="AX24" s="68"/>
      <c r="AY24" s="4"/>
      <c r="AZ24" s="4"/>
    </row>
    <row r="25" spans="1:52" ht="34.5" customHeight="1">
      <c r="A25" s="114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6"/>
      <c r="M25" s="120"/>
      <c r="N25" s="121"/>
      <c r="O25" s="121"/>
      <c r="P25" s="121"/>
      <c r="Q25" s="121"/>
      <c r="R25" s="122"/>
      <c r="S25" s="55"/>
      <c r="T25" s="69"/>
      <c r="U25" s="69"/>
      <c r="V25" s="66"/>
      <c r="W25" s="55"/>
      <c r="X25" s="69"/>
      <c r="Y25" s="69"/>
      <c r="Z25" s="66"/>
      <c r="AA25" s="55"/>
      <c r="AB25" s="69"/>
      <c r="AC25" s="69"/>
      <c r="AD25" s="66"/>
      <c r="AE25" s="55"/>
      <c r="AF25" s="69"/>
      <c r="AG25" s="69"/>
      <c r="AH25" s="66"/>
      <c r="AI25" s="55"/>
      <c r="AJ25" s="69"/>
      <c r="AK25" s="69"/>
      <c r="AL25" s="66"/>
      <c r="AM25" s="55"/>
      <c r="AN25" s="69"/>
      <c r="AO25" s="69"/>
      <c r="AP25" s="66"/>
      <c r="AQ25" s="55"/>
      <c r="AR25" s="69"/>
      <c r="AS25" s="69"/>
      <c r="AT25" s="66"/>
      <c r="AU25" s="55"/>
      <c r="AV25" s="69"/>
      <c r="AW25" s="69"/>
      <c r="AX25" s="67"/>
      <c r="AY25" s="4"/>
      <c r="AZ25" s="4"/>
    </row>
    <row r="26" spans="1:52" ht="21" customHeight="1">
      <c r="A26" s="117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9"/>
      <c r="M26" s="123"/>
      <c r="N26" s="118"/>
      <c r="O26" s="118"/>
      <c r="P26" s="118"/>
      <c r="Q26" s="118"/>
      <c r="R26" s="119"/>
      <c r="S26" s="56"/>
      <c r="T26" s="70"/>
      <c r="U26" s="70"/>
      <c r="V26" s="59"/>
      <c r="W26" s="56"/>
      <c r="X26" s="70"/>
      <c r="Y26" s="70"/>
      <c r="Z26" s="59"/>
      <c r="AA26" s="56"/>
      <c r="AB26" s="70"/>
      <c r="AC26" s="70"/>
      <c r="AD26" s="59"/>
      <c r="AE26" s="56"/>
      <c r="AF26" s="70"/>
      <c r="AG26" s="70"/>
      <c r="AH26" s="59"/>
      <c r="AI26" s="56"/>
      <c r="AJ26" s="70"/>
      <c r="AK26" s="70"/>
      <c r="AL26" s="59"/>
      <c r="AM26" s="56"/>
      <c r="AN26" s="70"/>
      <c r="AO26" s="70"/>
      <c r="AP26" s="59"/>
      <c r="AQ26" s="56"/>
      <c r="AR26" s="70"/>
      <c r="AS26" s="70"/>
      <c r="AT26" s="59"/>
      <c r="AU26" s="56"/>
      <c r="AV26" s="70"/>
      <c r="AW26" s="70"/>
      <c r="AX26" s="68"/>
      <c r="AY26" s="4"/>
      <c r="AZ26" s="4"/>
    </row>
    <row r="27" spans="1:52" ht="18" customHeight="1">
      <c r="A27" s="9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4"/>
      <c r="AV27" s="4"/>
      <c r="AW27" s="4"/>
      <c r="AX27" s="5"/>
      <c r="AY27" s="4"/>
      <c r="AZ27" s="4"/>
    </row>
    <row r="28" spans="1:52" ht="18" customHeight="1">
      <c r="A28" s="9"/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4"/>
      <c r="AV28" s="4"/>
      <c r="AW28" s="4"/>
      <c r="AX28" s="5"/>
      <c r="AY28" s="4"/>
      <c r="AZ28" s="4"/>
    </row>
    <row r="29" spans="1:52" ht="18" customHeight="1">
      <c r="A29" s="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4"/>
      <c r="AV29" s="4"/>
      <c r="AW29" s="4"/>
      <c r="AX29" s="5"/>
      <c r="AY29" s="4"/>
      <c r="AZ29" s="4"/>
    </row>
    <row r="30" spans="1:52" ht="18" customHeight="1">
      <c r="A30" s="9"/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4"/>
      <c r="AV30" s="4"/>
      <c r="AW30" s="4"/>
      <c r="AX30" s="5"/>
      <c r="AY30" s="4"/>
      <c r="AZ30" s="4"/>
    </row>
    <row r="31" spans="1:52" ht="18" customHeight="1">
      <c r="A31" s="9"/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107" t="s">
        <v>11</v>
      </c>
      <c r="AT31" s="107"/>
      <c r="AU31" s="107" t="s">
        <v>12</v>
      </c>
      <c r="AV31" s="107"/>
      <c r="AW31" s="107" t="s">
        <v>13</v>
      </c>
      <c r="AX31" s="108"/>
      <c r="AY31" s="4"/>
      <c r="AZ31" s="4"/>
    </row>
    <row r="32" spans="1:52" ht="18" customHeight="1">
      <c r="A32" s="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109"/>
      <c r="AT32" s="110"/>
      <c r="AU32" s="109"/>
      <c r="AV32" s="110"/>
      <c r="AW32" s="109"/>
      <c r="AX32" s="112"/>
      <c r="AY32" s="4"/>
      <c r="AZ32" s="4"/>
    </row>
    <row r="33" spans="1:52" ht="18" customHeight="1">
      <c r="A33" s="9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110"/>
      <c r="AT33" s="110"/>
      <c r="AU33" s="110"/>
      <c r="AV33" s="110"/>
      <c r="AW33" s="110"/>
      <c r="AX33" s="112"/>
      <c r="AY33" s="4"/>
      <c r="AZ33" s="4"/>
    </row>
    <row r="34" spans="1:52" ht="18" customHeight="1">
      <c r="A34" s="65" t="s">
        <v>18</v>
      </c>
      <c r="B34" s="60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110"/>
      <c r="AT34" s="110"/>
      <c r="AU34" s="110"/>
      <c r="AV34" s="110"/>
      <c r="AW34" s="110"/>
      <c r="AX34" s="112"/>
      <c r="AY34" s="4"/>
      <c r="AZ34" s="4"/>
    </row>
    <row r="35" spans="1:52" ht="18" customHeight="1" thickBot="1">
      <c r="A35" s="105">
        <v>2009</v>
      </c>
      <c r="B35" s="106"/>
      <c r="C35" s="61" t="s">
        <v>20</v>
      </c>
      <c r="D35" s="62">
        <v>8</v>
      </c>
      <c r="E35" s="61" t="s">
        <v>21</v>
      </c>
      <c r="F35" s="62">
        <v>1</v>
      </c>
      <c r="G35" s="61" t="s">
        <v>22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111"/>
      <c r="AT35" s="111"/>
      <c r="AU35" s="111"/>
      <c r="AV35" s="111"/>
      <c r="AW35" s="111"/>
      <c r="AX35" s="113"/>
      <c r="AY35" s="4"/>
      <c r="AZ35" s="4"/>
    </row>
    <row r="36" spans="1:52" ht="25.5" customHeight="1">
      <c r="A36" s="11"/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3"/>
      <c r="AM36" s="103" t="str">
        <f>'入力表'!C25</f>
        <v>株式会社　ホームプランニング</v>
      </c>
      <c r="AN36" s="104"/>
      <c r="AO36" s="104"/>
      <c r="AP36" s="104"/>
      <c r="AQ36" s="104"/>
      <c r="AR36" s="104"/>
      <c r="AS36" s="104"/>
      <c r="AT36" s="104"/>
      <c r="AU36" s="104"/>
      <c r="AV36" s="104"/>
      <c r="AW36" s="104"/>
      <c r="AX36" s="104"/>
      <c r="AY36" s="8"/>
      <c r="AZ36" s="4"/>
    </row>
    <row r="37" spans="1:18" ht="14.25" customHeight="1">
      <c r="A37" s="11"/>
      <c r="B37" s="11"/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3"/>
    </row>
    <row r="38" spans="1:18" ht="14.25" customHeight="1">
      <c r="A38" s="11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3"/>
    </row>
    <row r="39" spans="1:17" ht="14.25" customHeight="1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ht="14.25" customHeight="1">
      <c r="A40" s="11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ht="14.25" customHeight="1">
      <c r="A41" s="11"/>
      <c r="B41" s="11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</row>
    <row r="42" spans="1:17" ht="14.2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ht="14.25" customHeight="1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ht="14.25" customHeight="1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ht="14.25" customHeight="1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ht="14.2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ht="14.2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ht="14.2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</row>
    <row r="49" spans="1:17" ht="14.2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4.2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4.2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4.2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ht="14.2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14.2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ht="14.2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ht="14.2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ht="14.2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ht="14.2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 ht="14.2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 ht="14.2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ht="14.2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ht="14.2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1:17" ht="14.2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1:17" ht="14.2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1:17" ht="14.2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 spans="1:17" ht="14.2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4.2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4.2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4.2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4.2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4.2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4.2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4.2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4.2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4.2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4.2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4.2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4.2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4.2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4.2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1:17" ht="14.2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1:17" ht="14.2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1:17" ht="14.2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</row>
    <row r="84" spans="1:17" ht="14.2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</row>
    <row r="85" spans="1:17" ht="14.2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</row>
    <row r="86" spans="1:17" ht="14.2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</row>
    <row r="87" spans="1:17" ht="14.2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 spans="1:17" ht="14.2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</row>
    <row r="89" spans="1:17" ht="14.2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</row>
    <row r="90" spans="1:17" ht="14.2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 spans="1:17" ht="14.2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</row>
    <row r="92" spans="1:17" ht="14.2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</row>
    <row r="93" spans="1:17" ht="14.2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</row>
    <row r="94" spans="1:17" ht="14.2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</row>
    <row r="95" spans="1:17" ht="14.2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</row>
    <row r="96" spans="1:17" ht="14.2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</row>
    <row r="97" spans="1:17" ht="14.2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</row>
    <row r="98" spans="1:17" ht="14.2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99" spans="1:17" ht="14.2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</row>
    <row r="100" spans="1:17" ht="14.2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</row>
    <row r="101" spans="1:17" ht="14.2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</row>
    <row r="102" spans="1:17" ht="14.2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</row>
    <row r="103" spans="1:17" ht="14.2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</row>
    <row r="104" spans="1:17" ht="14.2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</row>
    <row r="105" spans="1:17" ht="14.2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</row>
    <row r="106" spans="1:17" ht="14.2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</row>
    <row r="107" spans="1:17" ht="14.2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</row>
    <row r="108" spans="1:17" ht="14.2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</row>
    <row r="109" spans="1:17" ht="14.2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</row>
    <row r="110" spans="1:17" ht="14.2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</row>
    <row r="111" spans="1:17" ht="14.2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</row>
    <row r="112" spans="1:17" ht="14.2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</row>
    <row r="113" spans="1:17" ht="14.2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</row>
    <row r="114" spans="1:17" ht="14.2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</row>
    <row r="115" spans="1:17" ht="14.2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</row>
    <row r="116" spans="1:17" ht="14.2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</row>
    <row r="117" spans="1:17" ht="14.2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</row>
    <row r="118" spans="1:17" ht="14.2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</row>
    <row r="119" spans="1:17" ht="14.2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ht="14.2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ht="14.2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ht="14.2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4.2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4.2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4.2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4.2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4.2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4.2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4.2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4.2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4.2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4.2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4.2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4.2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4.2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4.2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4.2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4.2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4.2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4.2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4.2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4.2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4.2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4.2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4.2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4.2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4.2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4.2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4.2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4.2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4.2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4.2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4.2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4.2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4.2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4.2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4.2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4.2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4.2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4.2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4.2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4.2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4.2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4.2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4.2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4.2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4.2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4.2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4.2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4.2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4.2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4.2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4.2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4.2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4.2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4.2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4.2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4.2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4.2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4.2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4.2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4.2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4.2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4.2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4.2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4.2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4.2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4.2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4.2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4.2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4.2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4.2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4.2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4.2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4.2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4.2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4.2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4.2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4.2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4.2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4.2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4.2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4.2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4.2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4.2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4.2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4.2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4.2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4.2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4.2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4.2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4.2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4.2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4.2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4.2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4.2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4.2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4.2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4.2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4.2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4.2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4.2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4.2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4.2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4.2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4.2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4.2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4.2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4.2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4.2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4.2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4.2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4.2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4.2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4.2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4.2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4.2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4.2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ht="14.2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ht="14.2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ht="14.2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ht="14.2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ht="14.2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ht="14.2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  <row r="245" spans="1:17" ht="14.2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</row>
    <row r="246" spans="1:17" ht="14.2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</row>
    <row r="247" spans="1:17" ht="14.2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</row>
    <row r="248" spans="1:17" ht="14.2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</row>
    <row r="249" spans="1:17" ht="14.2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</row>
    <row r="250" spans="1:17" ht="14.2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</row>
    <row r="251" spans="1:17" ht="14.2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</row>
    <row r="252" spans="1:17" ht="14.2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</row>
    <row r="253" spans="1:17" ht="14.2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</row>
    <row r="254" spans="1:17" ht="14.2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</row>
    <row r="255" spans="1:17" ht="14.2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</row>
    <row r="256" spans="1:17" ht="14.2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</row>
    <row r="257" spans="1:17" ht="14.2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</row>
    <row r="258" spans="1:17" ht="14.2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</row>
    <row r="259" spans="1:17" ht="14.2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</row>
    <row r="260" spans="1:17" ht="14.2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</row>
    <row r="261" spans="1:17" ht="14.2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</row>
    <row r="262" spans="1:17" ht="14.2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</row>
    <row r="263" spans="1:17" ht="14.2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</row>
    <row r="264" spans="1:17" ht="14.2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</row>
    <row r="265" spans="1:17" ht="14.2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</row>
    <row r="266" spans="1:17" ht="14.2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</row>
    <row r="267" spans="1:17" ht="14.2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</row>
    <row r="268" spans="1:17" ht="14.2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</row>
    <row r="269" spans="1:17" ht="14.2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</row>
    <row r="270" spans="1:17" ht="14.2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</row>
    <row r="271" spans="1:17" ht="14.2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</row>
    <row r="272" spans="1:17" ht="14.2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</row>
    <row r="273" spans="1:17" ht="14.2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</row>
    <row r="274" spans="1:17" ht="14.2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</row>
    <row r="275" spans="1:17" ht="14.2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</row>
    <row r="276" spans="1:17" ht="14.2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</row>
    <row r="277" spans="1:17" ht="14.2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</row>
    <row r="278" spans="1:17" ht="14.2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</row>
    <row r="279" spans="1:17" ht="14.2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</row>
    <row r="280" spans="1:17" ht="14.2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</row>
    <row r="281" spans="1:17" ht="14.2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</row>
    <row r="282" spans="1:17" ht="14.2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</row>
    <row r="283" spans="1:17" ht="14.2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</row>
    <row r="284" spans="1:17" ht="14.2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</row>
    <row r="285" spans="1:17" ht="14.2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</row>
    <row r="286" spans="1:17" ht="14.2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</row>
    <row r="287" spans="1:17" ht="14.2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</row>
    <row r="288" spans="1:17" ht="14.2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</row>
    <row r="289" spans="1:17" ht="14.2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</row>
    <row r="290" spans="1:17" ht="14.2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</row>
    <row r="291" spans="1:17" ht="14.2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</row>
    <row r="292" spans="1:17" ht="14.2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</row>
    <row r="293" spans="1:17" ht="14.2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</row>
    <row r="294" spans="1:17" ht="14.2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</row>
    <row r="295" spans="1:17" ht="14.2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</row>
    <row r="296" spans="1:17" ht="14.2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</row>
    <row r="297" spans="1:17" ht="14.2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</row>
    <row r="298" spans="1:17" ht="14.2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</row>
    <row r="299" spans="1:17" ht="14.2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</row>
    <row r="300" spans="1:17" ht="14.2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</row>
    <row r="301" spans="1:17" ht="14.2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</row>
    <row r="302" spans="1:17" ht="14.2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</row>
    <row r="303" spans="1:17" ht="14.2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</row>
    <row r="304" spans="1:17" ht="14.2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</row>
    <row r="305" spans="1:17" ht="14.2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</row>
    <row r="306" spans="1:17" ht="14.2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</row>
    <row r="307" spans="1:17" ht="14.2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</row>
    <row r="308" spans="1:17" ht="14.2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</row>
    <row r="309" spans="1:17" ht="14.2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</row>
    <row r="310" spans="1:17" ht="14.2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</row>
    <row r="311" spans="1:17" ht="14.2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</row>
    <row r="312" spans="1:17" ht="14.2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</row>
    <row r="313" spans="1:17" ht="14.2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</row>
    <row r="314" spans="1:17" ht="14.2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</row>
    <row r="315" spans="1:17" ht="14.2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</row>
    <row r="316" spans="1:17" ht="14.2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</row>
    <row r="317" spans="1:17" ht="14.2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</row>
    <row r="318" spans="1:17" ht="14.2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</row>
    <row r="319" spans="1:17" ht="14.2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</row>
    <row r="320" spans="1:17" ht="14.2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</row>
    <row r="321" spans="1:17" ht="14.2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</row>
    <row r="322" spans="1:17" ht="14.2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</row>
    <row r="323" spans="1:17" ht="14.2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</row>
    <row r="324" spans="1:17" ht="14.2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</row>
    <row r="325" spans="1:17" ht="14.2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</row>
    <row r="326" spans="1:17" ht="14.2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</row>
    <row r="327" spans="1:17" ht="14.2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</row>
    <row r="328" spans="1:17" ht="14.2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</row>
    <row r="329" spans="1:17" ht="14.2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</row>
    <row r="330" spans="1:17" ht="14.2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</row>
    <row r="331" spans="1:17" ht="14.2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</row>
    <row r="332" spans="1:17" ht="14.2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</row>
    <row r="333" spans="1:17" ht="14.2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</row>
    <row r="334" spans="1:17" ht="14.2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</row>
    <row r="335" spans="1:17" ht="14.2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</row>
    <row r="336" spans="1:17" ht="14.2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</row>
    <row r="337" spans="1:17" ht="14.2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</row>
    <row r="338" spans="1:17" ht="14.2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</row>
    <row r="339" spans="1:17" ht="14.2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</row>
    <row r="340" spans="1:17" ht="14.2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</row>
    <row r="341" spans="1:17" ht="14.2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</row>
    <row r="342" spans="1:17" ht="14.2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</row>
    <row r="343" spans="1:17" ht="14.2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</row>
    <row r="344" spans="1:17" ht="14.2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</row>
    <row r="345" spans="1:17" ht="14.2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</row>
    <row r="346" spans="1:17" ht="14.2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</row>
    <row r="347" spans="1:17" ht="14.2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</row>
    <row r="348" spans="1:17" ht="14.2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</row>
    <row r="349" spans="1:17" ht="14.2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</row>
    <row r="350" spans="1:17" ht="14.2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</row>
    <row r="351" spans="1:17" ht="14.2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</row>
    <row r="352" spans="1:17" ht="14.2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</row>
    <row r="353" spans="1:17" ht="14.2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</row>
    <row r="354" spans="1:17" ht="14.2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</row>
    <row r="355" spans="1:17" ht="14.2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</row>
    <row r="356" spans="1:17" ht="14.2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</row>
    <row r="357" spans="1:17" ht="14.2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</row>
    <row r="358" spans="1:17" ht="14.2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</row>
    <row r="359" spans="1:17" ht="14.2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</row>
    <row r="360" spans="1:17" ht="14.2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</row>
    <row r="361" spans="1:17" ht="14.2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</row>
    <row r="362" spans="1:17" ht="14.2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</row>
    <row r="363" spans="1:17" ht="14.2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</row>
    <row r="364" spans="1:17" ht="14.2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</row>
    <row r="365" spans="1:17" ht="14.2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</row>
    <row r="366" spans="1:17" ht="14.2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</row>
    <row r="367" spans="1:17" ht="14.2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</row>
    <row r="368" spans="1:17" ht="14.2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</row>
    <row r="369" spans="1:17" ht="14.2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</row>
    <row r="370" spans="1:17" ht="14.2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</row>
    <row r="371" spans="1:17" ht="14.2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</row>
    <row r="372" spans="1:17" ht="14.2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</row>
    <row r="373" spans="1:17" ht="14.2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</row>
    <row r="374" spans="1:17" ht="14.2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</row>
    <row r="375" spans="1:17" ht="14.2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</row>
    <row r="376" spans="1:17" ht="14.2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</row>
    <row r="377" spans="1:17" ht="14.2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</row>
    <row r="378" spans="1:17" ht="14.2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</row>
    <row r="379" spans="1:17" ht="14.2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</row>
    <row r="380" spans="1:17" ht="14.2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</row>
    <row r="381" spans="1:17" ht="14.2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</row>
    <row r="382" spans="1:17" ht="14.2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</row>
    <row r="383" spans="1:17" ht="14.2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</row>
    <row r="384" spans="1:17" ht="14.2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</row>
    <row r="385" spans="1:17" ht="14.2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</row>
    <row r="386" spans="1:17" ht="14.2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</row>
    <row r="387" spans="1:17" ht="14.2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</row>
    <row r="388" spans="1:17" ht="14.2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</row>
    <row r="389" spans="1:17" ht="14.2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</row>
    <row r="390" spans="1:17" ht="14.2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</row>
    <row r="391" spans="1:17" ht="14.2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</row>
    <row r="392" spans="1:17" ht="14.2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</row>
    <row r="393" spans="1:17" ht="14.2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</row>
    <row r="394" spans="1:17" ht="14.2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</row>
    <row r="395" spans="1:17" ht="14.2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</row>
    <row r="396" spans="1:17" ht="14.2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</row>
    <row r="397" spans="1:17" ht="14.2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</row>
    <row r="398" spans="1:17" ht="14.2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</row>
    <row r="399" spans="1:17" ht="14.2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</row>
    <row r="400" spans="1:17" ht="14.2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</row>
    <row r="401" spans="1:17" ht="14.2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</row>
    <row r="402" spans="1:17" ht="14.2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</row>
    <row r="403" spans="1:17" ht="14.2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</row>
    <row r="404" spans="1:17" ht="14.2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</row>
    <row r="405" spans="1:17" ht="14.2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</row>
    <row r="406" spans="1:17" ht="14.2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</row>
    <row r="407" spans="1:17" ht="14.2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</row>
    <row r="408" spans="1:17" ht="14.2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</row>
    <row r="409" spans="1:17" ht="14.2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</row>
    <row r="410" spans="1:17" ht="14.2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</row>
    <row r="411" spans="1:17" ht="14.2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</row>
    <row r="412" spans="1:17" ht="14.2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</row>
    <row r="413" spans="1:17" ht="14.2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</row>
    <row r="414" spans="1:17" ht="14.2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</row>
    <row r="415" spans="1:17" ht="14.2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</row>
    <row r="416" spans="1:17" ht="14.2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</row>
    <row r="417" spans="1:17" ht="14.2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</row>
    <row r="418" spans="1:17" ht="14.2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</row>
    <row r="419" spans="1:17" ht="14.2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</row>
    <row r="420" spans="1:17" ht="14.2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</row>
    <row r="421" spans="1:17" ht="14.2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</row>
    <row r="422" spans="1:17" ht="14.2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</row>
    <row r="423" spans="1:17" ht="14.2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</row>
    <row r="424" spans="1:17" ht="14.2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</row>
    <row r="425" spans="1:17" ht="14.2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</row>
    <row r="426" spans="1:17" ht="14.2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</row>
    <row r="427" spans="1:17" ht="14.2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</row>
    <row r="428" spans="1:17" ht="14.2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</row>
    <row r="429" spans="1:17" ht="14.2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</row>
    <row r="430" spans="1:17" ht="14.2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</row>
    <row r="431" spans="1:17" ht="14.2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</row>
    <row r="432" spans="1:17" ht="14.2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</row>
    <row r="433" spans="1:17" ht="14.2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</row>
    <row r="434" spans="1:17" ht="14.2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</row>
    <row r="435" spans="1:17" ht="14.2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</row>
    <row r="436" spans="1:17" ht="14.2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</row>
    <row r="437" spans="1:17" ht="14.2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</row>
    <row r="438" spans="1:17" ht="14.2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</row>
    <row r="439" spans="1:17" ht="14.2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</row>
    <row r="440" spans="1:17" ht="14.2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</row>
    <row r="441" spans="1:17" ht="14.2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</row>
    <row r="442" spans="1:17" ht="14.2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</row>
    <row r="443" spans="1:17" ht="14.2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</row>
    <row r="444" spans="1:17" ht="14.2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</row>
    <row r="445" spans="1:17" ht="14.2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</row>
    <row r="446" spans="1:17" ht="14.2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</row>
    <row r="447" spans="1:17" ht="14.2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</row>
    <row r="448" spans="1:17" ht="14.2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</row>
    <row r="449" spans="1:17" ht="14.2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</row>
    <row r="450" spans="1:17" ht="14.2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</row>
    <row r="451" spans="1:17" ht="14.2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</row>
    <row r="452" spans="1:17" ht="14.2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</row>
    <row r="453" spans="1:17" ht="14.2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</row>
    <row r="454" spans="1:17" ht="14.2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</row>
    <row r="455" spans="1:17" ht="14.2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</row>
    <row r="456" spans="1:17" ht="14.2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</row>
    <row r="457" spans="1:17" ht="14.2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</row>
    <row r="458" spans="1:17" ht="14.2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</row>
    <row r="459" spans="1:17" ht="14.2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</row>
    <row r="460" spans="1:17" ht="14.2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</row>
    <row r="461" spans="1:17" ht="14.2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</row>
    <row r="462" spans="1:17" ht="14.2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</row>
    <row r="463" spans="1:17" ht="14.2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</row>
    <row r="464" spans="1:17" ht="14.2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</row>
    <row r="465" spans="1:17" ht="14.2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</row>
    <row r="466" spans="1:17" ht="14.2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</row>
    <row r="467" spans="1:17" ht="14.2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</row>
    <row r="468" spans="1:17" ht="14.2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</row>
    <row r="469" spans="1:17" ht="14.2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</row>
    <row r="470" spans="1:17" ht="14.2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</row>
    <row r="471" spans="1:17" ht="14.2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</row>
    <row r="472" spans="1:17" ht="14.2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</row>
    <row r="473" spans="1:17" ht="14.2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</row>
    <row r="474" spans="1:17" ht="14.2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</row>
    <row r="475" spans="1:17" ht="14.2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</row>
    <row r="476" spans="1:17" ht="14.2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</row>
    <row r="477" spans="1:17" ht="14.2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</row>
    <row r="478" spans="1:17" ht="14.2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</row>
    <row r="479" spans="1:17" ht="14.2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</row>
    <row r="480" spans="1:17" ht="14.2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</row>
    <row r="481" spans="1:17" ht="14.2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</row>
    <row r="482" spans="1:17" ht="14.2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</row>
    <row r="483" spans="1:17" ht="14.2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</row>
    <row r="484" spans="1:17" ht="14.2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</row>
    <row r="485" spans="1:17" ht="14.2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</row>
    <row r="486" spans="1:17" ht="14.2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</row>
    <row r="487" spans="1:17" ht="14.2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</row>
    <row r="488" spans="1:17" ht="14.2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</row>
    <row r="489" spans="1:17" ht="14.2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</row>
    <row r="490" spans="1:17" ht="14.2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</row>
    <row r="491" spans="1:17" ht="14.2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</row>
    <row r="492" spans="1:17" ht="14.2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</row>
    <row r="493" spans="1:17" ht="14.2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</row>
    <row r="494" spans="1:17" ht="14.2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</row>
    <row r="495" spans="1:17" ht="14.2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</row>
    <row r="496" spans="1:17" ht="14.2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</row>
    <row r="497" spans="1:17" ht="14.2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</row>
    <row r="498" spans="1:17" ht="14.2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</row>
    <row r="499" spans="1:17" ht="14.2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</row>
    <row r="500" spans="1:17" ht="14.2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</row>
    <row r="501" spans="1:17" ht="14.2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</row>
    <row r="502" spans="1:17" ht="14.2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</row>
    <row r="503" spans="1:17" ht="14.2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</row>
    <row r="504" spans="1:17" ht="14.2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</row>
    <row r="505" spans="1:17" ht="14.2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</row>
    <row r="506" spans="1:17" ht="14.2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</row>
    <row r="507" spans="1:17" ht="14.2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</row>
    <row r="508" spans="1:17" ht="14.2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</row>
    <row r="509" spans="1:17" ht="14.2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</row>
    <row r="510" spans="1:17" ht="14.2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</row>
    <row r="511" spans="1:17" ht="14.2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</row>
    <row r="512" spans="1:17" ht="14.2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</row>
    <row r="513" spans="1:17" ht="14.2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</row>
    <row r="514" spans="1:17" ht="14.2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</row>
    <row r="515" spans="1:17" ht="14.2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</row>
    <row r="516" spans="1:17" ht="14.2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</row>
    <row r="517" spans="1:17" ht="14.2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</row>
    <row r="518" spans="1:17" ht="14.2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</row>
    <row r="519" spans="1:17" ht="14.2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</row>
    <row r="520" spans="1:17" ht="14.2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</row>
    <row r="521" spans="1:17" ht="14.2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</row>
    <row r="522" spans="1:17" ht="14.2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</row>
    <row r="523" spans="1:17" ht="14.2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</row>
    <row r="524" spans="1:17" ht="14.2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</row>
    <row r="525" spans="1:17" ht="14.2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</row>
    <row r="526" spans="1:17" ht="14.2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</row>
    <row r="527" spans="1:17" ht="14.2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</row>
    <row r="528" spans="1:17" ht="14.2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</row>
    <row r="529" spans="1:17" ht="14.2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</row>
    <row r="530" spans="1:17" ht="14.2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</row>
    <row r="531" spans="1:17" ht="14.2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</row>
    <row r="532" spans="1:17" ht="14.2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</row>
    <row r="533" spans="1:17" ht="14.2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</row>
    <row r="534" spans="1:17" ht="14.2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</row>
    <row r="535" spans="1:17" ht="14.2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</row>
    <row r="536" spans="1:17" ht="14.2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</row>
    <row r="537" spans="1:17" ht="14.2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</row>
    <row r="538" spans="1:17" ht="14.2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</row>
    <row r="539" spans="1:17" ht="14.2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</row>
    <row r="540" spans="1:17" ht="14.2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</row>
    <row r="541" spans="1:17" ht="14.2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</row>
    <row r="542" spans="1:17" ht="14.2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</row>
    <row r="543" spans="1:17" ht="14.2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</row>
    <row r="544" spans="1:17" ht="14.2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</row>
    <row r="545" spans="1:17" ht="14.2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</row>
    <row r="546" spans="1:17" ht="14.2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</row>
    <row r="547" spans="1:17" ht="14.2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</row>
    <row r="548" spans="1:17" ht="14.2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</row>
    <row r="549" spans="1:17" ht="14.2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</row>
    <row r="550" spans="1:17" ht="14.2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</row>
    <row r="551" spans="1:17" ht="14.2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</row>
    <row r="552" spans="1:17" ht="14.2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</row>
    <row r="553" spans="1:17" ht="14.2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</row>
    <row r="554" spans="1:17" ht="14.2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</row>
    <row r="555" spans="1:17" ht="14.2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</row>
    <row r="556" spans="1:17" ht="14.2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</row>
    <row r="557" spans="1:17" ht="14.2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</row>
    <row r="558" spans="1:17" ht="14.2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</row>
    <row r="559" spans="1:17" ht="14.2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</row>
    <row r="560" spans="1:17" ht="14.2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</row>
    <row r="561" spans="1:17" ht="14.2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</row>
    <row r="562" spans="1:17" ht="14.2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</row>
    <row r="563" spans="1:17" ht="14.2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</row>
    <row r="564" spans="1:17" ht="14.2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</row>
    <row r="565" spans="1:17" ht="14.2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</row>
    <row r="566" spans="1:17" ht="14.2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</row>
    <row r="567" spans="1:17" ht="14.2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</row>
    <row r="568" spans="1:17" ht="14.2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</row>
    <row r="569" spans="1:17" ht="14.2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</row>
    <row r="570" spans="1:17" ht="14.2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</row>
    <row r="571" spans="1:17" ht="14.2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</row>
    <row r="572" spans="1:17" ht="14.2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</row>
    <row r="573" spans="1:17" ht="14.2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</row>
    <row r="574" spans="1:17" ht="14.2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</row>
    <row r="575" spans="1:17" ht="14.2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</row>
    <row r="576" spans="1:17" ht="14.2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</row>
    <row r="577" spans="1:17" ht="14.2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</row>
    <row r="578" spans="1:17" ht="14.2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</row>
    <row r="579" spans="1:17" ht="14.2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</row>
    <row r="580" spans="1:17" ht="14.2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</row>
    <row r="581" spans="1:17" ht="14.2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</row>
    <row r="582" spans="1:17" ht="14.2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</row>
    <row r="583" spans="1:17" ht="14.2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</row>
    <row r="584" spans="1:17" ht="14.2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</row>
    <row r="585" spans="1:17" ht="14.2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</row>
    <row r="586" spans="1:17" ht="14.2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</row>
    <row r="587" spans="1:17" ht="14.2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</row>
    <row r="588" spans="1:17" ht="14.2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</row>
    <row r="589" spans="1:17" ht="14.2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</row>
    <row r="590" spans="1:17" ht="14.2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</row>
    <row r="591" spans="1:17" ht="14.2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</row>
    <row r="592" spans="1:17" ht="14.2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</row>
    <row r="593" spans="1:17" ht="14.2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</row>
    <row r="594" spans="1:17" ht="14.2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</row>
    <row r="595" spans="1:17" ht="14.2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</row>
    <row r="596" spans="1:17" ht="14.2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</row>
    <row r="597" spans="1:17" ht="14.2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</row>
    <row r="598" spans="1:17" ht="14.2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</row>
    <row r="599" spans="1:17" ht="14.2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</row>
    <row r="600" spans="1:17" ht="14.2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</row>
    <row r="601" spans="1:17" ht="14.2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</row>
    <row r="602" spans="1:17" ht="14.2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</row>
    <row r="603" spans="1:17" ht="14.2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</row>
    <row r="604" spans="1:17" ht="14.2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</row>
    <row r="605" spans="1:17" ht="14.2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</row>
    <row r="606" spans="1:17" ht="14.2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</row>
    <row r="607" spans="1:17" ht="14.2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</row>
    <row r="608" spans="1:17" ht="14.2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</row>
    <row r="609" spans="1:17" ht="14.2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</row>
    <row r="610" spans="1:17" ht="14.2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</row>
    <row r="611" spans="1:17" ht="14.2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</row>
    <row r="612" spans="1:17" ht="14.2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</row>
    <row r="613" spans="1:17" ht="14.2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</row>
    <row r="614" spans="1:17" ht="14.2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</row>
    <row r="615" spans="1:17" ht="14.2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</row>
    <row r="616" spans="1:17" ht="14.2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</row>
    <row r="617" spans="1:17" ht="14.2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</row>
    <row r="618" spans="1:17" ht="14.2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</row>
    <row r="619" spans="1:17" ht="14.2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</row>
    <row r="620" spans="1:17" ht="14.2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</row>
    <row r="621" spans="1:17" ht="14.2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</row>
    <row r="622" spans="1:17" ht="14.2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</row>
    <row r="623" spans="1:17" ht="14.2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</row>
    <row r="624" spans="1:17" ht="14.2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</row>
    <row r="625" spans="1:17" ht="14.2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</row>
    <row r="626" spans="1:17" ht="14.2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</row>
    <row r="627" spans="1:17" ht="14.2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</row>
    <row r="628" spans="1:17" ht="14.2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</row>
    <row r="629" spans="1:17" ht="14.2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</row>
    <row r="630" spans="1:17" ht="14.2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</row>
    <row r="631" spans="1:17" ht="14.2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</row>
    <row r="632" spans="1:17" ht="14.2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</row>
    <row r="633" spans="1:17" ht="14.2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</row>
    <row r="634" spans="1:17" ht="14.2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</row>
    <row r="635" spans="1:17" ht="14.2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</row>
    <row r="636" spans="1:17" ht="14.2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</row>
    <row r="637" spans="1:17" ht="14.2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</row>
    <row r="638" spans="1:17" ht="14.2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</row>
    <row r="639" spans="1:17" ht="14.2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</row>
    <row r="640" spans="1:17" ht="14.2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</row>
    <row r="641" spans="1:17" ht="14.2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</row>
    <row r="642" spans="1:17" ht="14.2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</row>
    <row r="643" spans="1:17" ht="14.2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</row>
    <row r="644" spans="1:17" ht="14.2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</row>
    <row r="645" spans="1:17" ht="14.2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</row>
    <row r="646" spans="1:17" ht="14.2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</row>
    <row r="647" spans="1:17" ht="14.2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</row>
    <row r="648" spans="1:17" ht="14.2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</row>
    <row r="649" spans="1:17" ht="14.2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</row>
    <row r="650" spans="1:17" ht="14.2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</row>
    <row r="651" spans="1:17" ht="14.2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</row>
    <row r="652" spans="1:17" ht="14.2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</row>
    <row r="653" spans="1:17" ht="14.2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</row>
    <row r="654" spans="1:17" ht="14.2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</row>
    <row r="655" spans="1:17" ht="14.2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</row>
    <row r="656" spans="1:17" ht="14.2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</row>
    <row r="657" spans="1:17" ht="14.2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</row>
    <row r="658" spans="1:17" ht="14.2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</row>
    <row r="659" spans="1:17" ht="14.2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</row>
    <row r="660" spans="1:17" ht="14.2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</row>
    <row r="661" spans="1:17" ht="14.2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</row>
    <row r="662" spans="1:17" ht="14.2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</row>
    <row r="663" spans="1:17" ht="14.2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</row>
    <row r="664" spans="1:17" ht="14.2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</row>
    <row r="665" spans="1:17" ht="14.2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</row>
    <row r="666" spans="1:17" ht="14.2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</row>
    <row r="667" spans="1:17" ht="14.2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</row>
    <row r="668" spans="1:17" ht="14.2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</row>
    <row r="669" spans="1:17" ht="14.2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</row>
    <row r="670" spans="1:17" ht="14.2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</row>
    <row r="671" spans="1:17" ht="14.2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</row>
    <row r="672" spans="1:17" ht="14.2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</row>
    <row r="673" spans="1:17" ht="14.2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</row>
    <row r="674" spans="1:17" ht="14.2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</row>
    <row r="675" spans="1:17" ht="14.2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</row>
    <row r="676" spans="1:17" ht="14.2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</row>
    <row r="677" spans="1:17" ht="14.2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</row>
    <row r="678" spans="1:17" ht="14.2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</row>
    <row r="679" spans="1:17" ht="14.2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</row>
    <row r="680" spans="1:17" ht="14.2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</row>
    <row r="681" spans="1:17" ht="14.2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</row>
    <row r="682" spans="1:17" ht="14.2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</row>
    <row r="683" spans="1:17" ht="14.2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</row>
    <row r="684" spans="1:17" ht="14.2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</row>
    <row r="685" spans="1:17" ht="14.2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</row>
    <row r="686" spans="1:17" ht="14.2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</row>
    <row r="687" spans="1:17" ht="14.2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</row>
    <row r="688" spans="1:17" ht="14.2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</row>
    <row r="689" spans="1:17" ht="14.2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</row>
    <row r="690" spans="1:17" ht="14.2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</row>
    <row r="691" spans="1:17" ht="14.2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</row>
  </sheetData>
  <sheetProtection/>
  <mergeCells count="85">
    <mergeCell ref="AD1:AI1"/>
    <mergeCell ref="AJ1:AK1"/>
    <mergeCell ref="AL1:AX1"/>
    <mergeCell ref="M2:R2"/>
    <mergeCell ref="S2:U2"/>
    <mergeCell ref="W2:Z2"/>
    <mergeCell ref="AA2:AC2"/>
    <mergeCell ref="AD2:AI2"/>
    <mergeCell ref="AJ2:AK2"/>
    <mergeCell ref="AL2:AN2"/>
    <mergeCell ref="AO2:AP2"/>
    <mergeCell ref="AQ2:AS2"/>
    <mergeCell ref="AT2:AU2"/>
    <mergeCell ref="AV2:AX2"/>
    <mergeCell ref="M3:R3"/>
    <mergeCell ref="S3:Z3"/>
    <mergeCell ref="AA3:AC3"/>
    <mergeCell ref="AD3:AI3"/>
    <mergeCell ref="AJ3:AK3"/>
    <mergeCell ref="AL3:AN3"/>
    <mergeCell ref="AO3:AP3"/>
    <mergeCell ref="AQ3:AS3"/>
    <mergeCell ref="AM5:AP5"/>
    <mergeCell ref="AT3:AU3"/>
    <mergeCell ref="AV3:AX3"/>
    <mergeCell ref="A4:L6"/>
    <mergeCell ref="M4:R6"/>
    <mergeCell ref="S4:AX4"/>
    <mergeCell ref="A1:L3"/>
    <mergeCell ref="M1:R1"/>
    <mergeCell ref="S1:Z1"/>
    <mergeCell ref="AA1:AC1"/>
    <mergeCell ref="A7:L8"/>
    <mergeCell ref="M7:R7"/>
    <mergeCell ref="M8:R8"/>
    <mergeCell ref="AA6:AD6"/>
    <mergeCell ref="AE6:AH6"/>
    <mergeCell ref="AI6:AL6"/>
    <mergeCell ref="A11:L12"/>
    <mergeCell ref="M11:R11"/>
    <mergeCell ref="M12:R12"/>
    <mergeCell ref="A9:L10"/>
    <mergeCell ref="M9:R9"/>
    <mergeCell ref="M10:R10"/>
    <mergeCell ref="A13:L14"/>
    <mergeCell ref="M13:R13"/>
    <mergeCell ref="M14:R14"/>
    <mergeCell ref="A15:L16"/>
    <mergeCell ref="M15:R15"/>
    <mergeCell ref="M16:R16"/>
    <mergeCell ref="A17:L18"/>
    <mergeCell ref="M17:R17"/>
    <mergeCell ref="M18:R18"/>
    <mergeCell ref="A19:L20"/>
    <mergeCell ref="M19:R19"/>
    <mergeCell ref="M20:R20"/>
    <mergeCell ref="A25:L26"/>
    <mergeCell ref="M25:R25"/>
    <mergeCell ref="M26:R26"/>
    <mergeCell ref="A21:L22"/>
    <mergeCell ref="M21:R21"/>
    <mergeCell ref="M22:R22"/>
    <mergeCell ref="A23:L24"/>
    <mergeCell ref="M23:R23"/>
    <mergeCell ref="M24:R24"/>
    <mergeCell ref="AA5:AD5"/>
    <mergeCell ref="AE5:AH5"/>
    <mergeCell ref="AS31:AT31"/>
    <mergeCell ref="AU31:AV31"/>
    <mergeCell ref="AW31:AX31"/>
    <mergeCell ref="AS32:AT35"/>
    <mergeCell ref="AU32:AV35"/>
    <mergeCell ref="AW32:AX35"/>
    <mergeCell ref="AM6:AP6"/>
    <mergeCell ref="AI5:AL5"/>
    <mergeCell ref="AQ5:AT5"/>
    <mergeCell ref="AU5:AX5"/>
    <mergeCell ref="AQ6:AT6"/>
    <mergeCell ref="AU6:AX6"/>
    <mergeCell ref="AM36:AX36"/>
    <mergeCell ref="A35:B35"/>
    <mergeCell ref="S5:V5"/>
    <mergeCell ref="S6:V6"/>
    <mergeCell ref="W5:Z5"/>
    <mergeCell ref="W6:Z6"/>
  </mergeCells>
  <printOptions/>
  <pageMargins left="0.1968503937007874" right="0.1968503937007874" top="0.1968503937007874" bottom="0.1968503937007874" header="0.31496062992125984" footer="0.31496062992125984"/>
  <pageSetup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Z706"/>
  <sheetViews>
    <sheetView zoomScale="50" zoomScaleNormal="50" zoomScalePageLayoutView="0" workbookViewId="0" topLeftCell="A1">
      <selection activeCell="A7" sqref="A7:L8"/>
    </sheetView>
  </sheetViews>
  <sheetFormatPr defaultColWidth="2.50390625" defaultRowHeight="14.25" customHeight="1"/>
  <cols>
    <col min="1" max="12" width="2.50390625" style="2" customWidth="1"/>
    <col min="13" max="18" width="3.00390625" style="2" customWidth="1"/>
    <col min="19" max="19" width="5.00390625" style="2" customWidth="1"/>
    <col min="20" max="50" width="5.00390625" style="1" customWidth="1"/>
    <col min="51" max="16384" width="2.50390625" style="1" customWidth="1"/>
  </cols>
  <sheetData>
    <row r="1" spans="1:52" s="16" customFormat="1" ht="21" customHeight="1">
      <c r="A1" s="173" t="s">
        <v>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9" t="s">
        <v>14</v>
      </c>
      <c r="N1" s="180"/>
      <c r="O1" s="180"/>
      <c r="P1" s="180"/>
      <c r="Q1" s="180"/>
      <c r="R1" s="181"/>
      <c r="S1" s="182" t="str">
        <f>'入力表'!C8</f>
        <v>○○○○改修工事</v>
      </c>
      <c r="T1" s="183"/>
      <c r="U1" s="183"/>
      <c r="V1" s="183"/>
      <c r="W1" s="183"/>
      <c r="X1" s="183"/>
      <c r="Y1" s="183"/>
      <c r="Z1" s="183"/>
      <c r="AA1" s="184" t="s">
        <v>0</v>
      </c>
      <c r="AB1" s="185"/>
      <c r="AC1" s="186"/>
      <c r="AD1" s="182" t="str">
        <f>'入力表'!C23</f>
        <v>○○○株式会社</v>
      </c>
      <c r="AE1" s="185"/>
      <c r="AF1" s="185"/>
      <c r="AG1" s="185"/>
      <c r="AH1" s="185"/>
      <c r="AI1" s="185"/>
      <c r="AJ1" s="187" t="s">
        <v>80</v>
      </c>
      <c r="AK1" s="188"/>
      <c r="AL1" s="160" t="str">
        <f>'入力表'!C26</f>
        <v>事務所部分の原状回復工事</v>
      </c>
      <c r="AM1" s="160"/>
      <c r="AN1" s="160"/>
      <c r="AO1" s="161"/>
      <c r="AP1" s="161"/>
      <c r="AQ1" s="161"/>
      <c r="AR1" s="161"/>
      <c r="AS1" s="161"/>
      <c r="AT1" s="161"/>
      <c r="AU1" s="161"/>
      <c r="AV1" s="161"/>
      <c r="AW1" s="161"/>
      <c r="AX1" s="162"/>
      <c r="AY1" s="15"/>
      <c r="AZ1" s="15"/>
    </row>
    <row r="2" spans="1:52" s="16" customFormat="1" ht="21" customHeight="1">
      <c r="A2" s="175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63" t="s">
        <v>15</v>
      </c>
      <c r="N2" s="147"/>
      <c r="O2" s="147"/>
      <c r="P2" s="147"/>
      <c r="Q2" s="147"/>
      <c r="R2" s="164"/>
      <c r="S2" s="165">
        <f>'入力表'!C16</f>
        <v>40026</v>
      </c>
      <c r="T2" s="166"/>
      <c r="U2" s="166"/>
      <c r="V2" s="25" t="s">
        <v>17</v>
      </c>
      <c r="W2" s="167">
        <f>'入力表'!C17</f>
        <v>40055</v>
      </c>
      <c r="X2" s="148"/>
      <c r="Y2" s="148"/>
      <c r="Z2" s="168"/>
      <c r="AA2" s="163" t="s">
        <v>1</v>
      </c>
      <c r="AB2" s="169"/>
      <c r="AC2" s="170"/>
      <c r="AD2" s="171" t="str">
        <f>'入力表'!C24</f>
        <v>○○○設計事務所</v>
      </c>
      <c r="AE2" s="147"/>
      <c r="AF2" s="147"/>
      <c r="AG2" s="147"/>
      <c r="AH2" s="147"/>
      <c r="AI2" s="147"/>
      <c r="AJ2" s="172" t="s">
        <v>81</v>
      </c>
      <c r="AK2" s="147"/>
      <c r="AL2" s="148" t="str">
        <f>'入力表'!C27</f>
        <v>事務所ビル</v>
      </c>
      <c r="AM2" s="148"/>
      <c r="AN2" s="148"/>
      <c r="AO2" s="148" t="s">
        <v>4</v>
      </c>
      <c r="AP2" s="148"/>
      <c r="AQ2" s="148" t="str">
        <f>'入力表'!C29</f>
        <v>150㎡</v>
      </c>
      <c r="AR2" s="147"/>
      <c r="AS2" s="147"/>
      <c r="AT2" s="147" t="s">
        <v>6</v>
      </c>
      <c r="AU2" s="147"/>
      <c r="AV2" s="148" t="str">
        <f>'入力表'!C31</f>
        <v>450㎡</v>
      </c>
      <c r="AW2" s="147"/>
      <c r="AX2" s="149"/>
      <c r="AY2" s="15"/>
      <c r="AZ2" s="15"/>
    </row>
    <row r="3" spans="1:52" s="16" customFormat="1" ht="21" customHeight="1">
      <c r="A3" s="177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50" t="s">
        <v>16</v>
      </c>
      <c r="N3" s="151"/>
      <c r="O3" s="151"/>
      <c r="P3" s="151"/>
      <c r="Q3" s="151"/>
      <c r="R3" s="152"/>
      <c r="S3" s="193">
        <f>'入力表'!C10</f>
        <v>39965</v>
      </c>
      <c r="T3" s="194"/>
      <c r="U3" s="194"/>
      <c r="V3" s="194"/>
      <c r="W3" s="194"/>
      <c r="X3" s="194"/>
      <c r="Y3" s="194"/>
      <c r="Z3" s="194"/>
      <c r="AA3" s="163" t="s">
        <v>2</v>
      </c>
      <c r="AB3" s="195"/>
      <c r="AC3" s="196"/>
      <c r="AD3" s="171" t="str">
        <f>'入力表'!C25</f>
        <v>株式会社　ホームプランニング</v>
      </c>
      <c r="AE3" s="147"/>
      <c r="AF3" s="147"/>
      <c r="AG3" s="147"/>
      <c r="AH3" s="147"/>
      <c r="AI3" s="147"/>
      <c r="AJ3" s="197" t="s">
        <v>82</v>
      </c>
      <c r="AK3" s="151"/>
      <c r="AL3" s="191" t="str">
        <f>'入力表'!C28</f>
        <v>RC造　４階建</v>
      </c>
      <c r="AM3" s="191"/>
      <c r="AN3" s="191"/>
      <c r="AO3" s="191" t="s">
        <v>5</v>
      </c>
      <c r="AP3" s="191"/>
      <c r="AQ3" s="191" t="str">
        <f>'入力表'!C30</f>
        <v>100㎡</v>
      </c>
      <c r="AR3" s="151"/>
      <c r="AS3" s="151"/>
      <c r="AT3" s="151" t="s">
        <v>79</v>
      </c>
      <c r="AU3" s="151"/>
      <c r="AV3" s="191" t="str">
        <f>'入力表'!C32</f>
        <v>なし</v>
      </c>
      <c r="AW3" s="151"/>
      <c r="AX3" s="192"/>
      <c r="AY3" s="15"/>
      <c r="AZ3" s="15"/>
    </row>
    <row r="4" spans="1:52" s="16" customFormat="1" ht="19.5" customHeight="1">
      <c r="A4" s="127" t="s">
        <v>10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9"/>
      <c r="M4" s="136" t="s">
        <v>78</v>
      </c>
      <c r="N4" s="137"/>
      <c r="O4" s="137"/>
      <c r="P4" s="137"/>
      <c r="Q4" s="137"/>
      <c r="R4" s="137"/>
      <c r="S4" s="144" t="s">
        <v>23</v>
      </c>
      <c r="T4" s="145"/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/>
      <c r="AQ4" s="145"/>
      <c r="AR4" s="145"/>
      <c r="AS4" s="145"/>
      <c r="AT4" s="145"/>
      <c r="AU4" s="145"/>
      <c r="AV4" s="145"/>
      <c r="AW4" s="145"/>
      <c r="AX4" s="146"/>
      <c r="AY4" s="15"/>
      <c r="AZ4" s="15"/>
    </row>
    <row r="5" spans="1:52" ht="19.5" customHeight="1">
      <c r="A5" s="130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2"/>
      <c r="M5" s="138"/>
      <c r="N5" s="139"/>
      <c r="O5" s="139"/>
      <c r="P5" s="139"/>
      <c r="Q5" s="139"/>
      <c r="R5" s="140"/>
      <c r="S5" s="98">
        <f>DAY(DATE($A45,$D45,$F45))</f>
        <v>1</v>
      </c>
      <c r="T5" s="189"/>
      <c r="U5" s="98">
        <f>DAY(DATE($A45,$D45,$F45)+1)</f>
        <v>2</v>
      </c>
      <c r="V5" s="189"/>
      <c r="W5" s="98">
        <f>DAY(DATE($A45,$D45,$F45)+3)</f>
        <v>4</v>
      </c>
      <c r="X5" s="189"/>
      <c r="Y5" s="98">
        <f>DAY(DATE($A45,$D45,$F45)+4)</f>
        <v>5</v>
      </c>
      <c r="Z5" s="189"/>
      <c r="AA5" s="98">
        <f>DAY(DATE($A45,$D45,$F45)+5)</f>
        <v>6</v>
      </c>
      <c r="AB5" s="189"/>
      <c r="AC5" s="98">
        <f>DAY(DATE($A45,$D45,$F45)+6)</f>
        <v>7</v>
      </c>
      <c r="AD5" s="189"/>
      <c r="AE5" s="98">
        <f>DAY(DATE($A45,$D45,$F45)+7)</f>
        <v>8</v>
      </c>
      <c r="AF5" s="189"/>
      <c r="AG5" s="98">
        <f>DAY(DATE($A45,$D45,$F45)+8)</f>
        <v>9</v>
      </c>
      <c r="AH5" s="189"/>
      <c r="AI5" s="98">
        <f>DAY(DATE($A45,$D45,$F45)+9)</f>
        <v>10</v>
      </c>
      <c r="AJ5" s="189"/>
      <c r="AK5" s="98">
        <f>DAY(DATE($A45,$D45,$F45)+10)</f>
        <v>11</v>
      </c>
      <c r="AL5" s="189"/>
      <c r="AM5" s="98">
        <f>DAY(DATE($A45,$D45,$F45)+11)</f>
        <v>12</v>
      </c>
      <c r="AN5" s="189"/>
      <c r="AO5" s="98">
        <f>DAY(DATE($A45,$D45,$F45)+12)</f>
        <v>13</v>
      </c>
      <c r="AP5" s="189"/>
      <c r="AQ5" s="98">
        <f>DAY(DATE($A45,$D45,$F45)+13)</f>
        <v>14</v>
      </c>
      <c r="AR5" s="189"/>
      <c r="AS5" s="98">
        <f>DAY(DATE($A45,$D45,$F45)+14)</f>
        <v>15</v>
      </c>
      <c r="AT5" s="189"/>
      <c r="AU5" s="98">
        <f>DAY(DATE($A45,$D45,$F45)+15)</f>
        <v>16</v>
      </c>
      <c r="AV5" s="189"/>
      <c r="AW5" s="98">
        <f>DAY(DATE($A45,$D45,$F45)+16)</f>
        <v>17</v>
      </c>
      <c r="AX5" s="190"/>
      <c r="AY5" s="4"/>
      <c r="AZ5" s="4"/>
    </row>
    <row r="6" spans="1:52" ht="19.5" customHeight="1">
      <c r="A6" s="133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5"/>
      <c r="M6" s="141"/>
      <c r="N6" s="142"/>
      <c r="O6" s="142"/>
      <c r="P6" s="142"/>
      <c r="Q6" s="142"/>
      <c r="R6" s="143"/>
      <c r="S6" s="98" t="str">
        <f>CHOOSE(WEEKDAY(DATE($A$45,$D$45,$F$45),2),"月","火","水","木","金","土","日")</f>
        <v>土</v>
      </c>
      <c r="T6" s="189"/>
      <c r="U6" s="98" t="str">
        <f>CHOOSE(WEEKDAY(DATE($A$45,$D$45,$F$45)+1,2),"月","火","水","木","金","土","日")</f>
        <v>日</v>
      </c>
      <c r="V6" s="189"/>
      <c r="W6" s="98" t="str">
        <f>CHOOSE(WEEKDAY(DATE($A$45,$D$45,$F$45)+3,2),"月","火","水","木","金","土","日")</f>
        <v>火</v>
      </c>
      <c r="X6" s="189"/>
      <c r="Y6" s="98" t="str">
        <f>CHOOSE(WEEKDAY(DATE($A$45,$D$45,$F$45)+4,2),"月","火","水","木","金","土","日")</f>
        <v>水</v>
      </c>
      <c r="Z6" s="189"/>
      <c r="AA6" s="98" t="str">
        <f>CHOOSE(WEEKDAY(DATE($A$45,$D$45,$F$45)+5,2),"月","火","水","木","金","土","日")</f>
        <v>木</v>
      </c>
      <c r="AB6" s="189"/>
      <c r="AC6" s="98" t="str">
        <f>CHOOSE(WEEKDAY(DATE($A$45,$D$45,$F$45)+6,2),"月","火","水","木","金","土","日")</f>
        <v>金</v>
      </c>
      <c r="AD6" s="189"/>
      <c r="AE6" s="98" t="str">
        <f>CHOOSE(WEEKDAY(DATE($A$45,$D$45,$F$45)+7,2),"月","火","水","木","金","土","日")</f>
        <v>土</v>
      </c>
      <c r="AF6" s="189"/>
      <c r="AG6" s="98" t="str">
        <f>CHOOSE(WEEKDAY(DATE($A$45,$D$45,$F$45)+8,2),"月","火","水","木","金","土","日")</f>
        <v>日</v>
      </c>
      <c r="AH6" s="189"/>
      <c r="AI6" s="98" t="str">
        <f>CHOOSE(WEEKDAY(DATE($A$45,$D$45,$F$45)+9,2),"月","火","水","木","金","土","日")</f>
        <v>月</v>
      </c>
      <c r="AJ6" s="189"/>
      <c r="AK6" s="98" t="str">
        <f>CHOOSE(WEEKDAY(DATE($A$45,$D$45,$F$45)+10,2),"月","火","水","木","金","土","日")</f>
        <v>火</v>
      </c>
      <c r="AL6" s="189"/>
      <c r="AM6" s="98" t="str">
        <f>CHOOSE(WEEKDAY(DATE($A$45,$D$45,$F$45)+11,2),"月","火","水","木","金","土","日")</f>
        <v>水</v>
      </c>
      <c r="AN6" s="189"/>
      <c r="AO6" s="98" t="str">
        <f>CHOOSE(WEEKDAY(DATE($A$45,$D$45,$F$45)+12,2),"月","火","水","木","金","土","日")</f>
        <v>木</v>
      </c>
      <c r="AP6" s="189"/>
      <c r="AQ6" s="98" t="str">
        <f>CHOOSE(WEEKDAY(DATE($A$45,$D$45,$F$45)+13,2),"月","火","水","木","金","土","日")</f>
        <v>金</v>
      </c>
      <c r="AR6" s="189"/>
      <c r="AS6" s="98" t="str">
        <f>CHOOSE(WEEKDAY(DATE($A$45,$D$45,$F$45)+14,2),"月","火","水","木","金","土","日")</f>
        <v>土</v>
      </c>
      <c r="AT6" s="189"/>
      <c r="AU6" s="98" t="str">
        <f>CHOOSE(WEEKDAY(DATE($A$45,$D$45,$F$45)+15,2),"月","火","水","木","金","土","日")</f>
        <v>日</v>
      </c>
      <c r="AV6" s="189"/>
      <c r="AW6" s="98" t="str">
        <f>CHOOSE(WEEKDAY(DATE($A$45,$D$45,$F$45)+16,2),"月","火","水","木","金","土","日")</f>
        <v>月</v>
      </c>
      <c r="AX6" s="190"/>
      <c r="AY6" s="4"/>
      <c r="AZ6" s="4"/>
    </row>
    <row r="7" spans="1:52" ht="26.25" customHeight="1">
      <c r="A7" s="114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6"/>
      <c r="M7" s="120"/>
      <c r="N7" s="121"/>
      <c r="O7" s="121"/>
      <c r="P7" s="121"/>
      <c r="Q7" s="121"/>
      <c r="R7" s="122"/>
      <c r="S7" s="55"/>
      <c r="T7" s="66"/>
      <c r="U7" s="55"/>
      <c r="V7" s="66"/>
      <c r="W7" s="55"/>
      <c r="X7" s="66"/>
      <c r="Y7" s="55"/>
      <c r="Z7" s="66"/>
      <c r="AA7" s="55"/>
      <c r="AB7" s="66"/>
      <c r="AC7" s="55"/>
      <c r="AD7" s="66"/>
      <c r="AE7" s="55"/>
      <c r="AF7" s="66"/>
      <c r="AG7" s="55"/>
      <c r="AH7" s="66"/>
      <c r="AI7" s="55"/>
      <c r="AJ7" s="66"/>
      <c r="AK7" s="55"/>
      <c r="AL7" s="66"/>
      <c r="AM7" s="55"/>
      <c r="AN7" s="66"/>
      <c r="AO7" s="55"/>
      <c r="AP7" s="66"/>
      <c r="AQ7" s="55"/>
      <c r="AR7" s="66"/>
      <c r="AS7" s="55"/>
      <c r="AT7" s="66"/>
      <c r="AU7" s="55"/>
      <c r="AV7" s="66"/>
      <c r="AW7" s="55"/>
      <c r="AX7" s="67"/>
      <c r="AY7" s="4"/>
      <c r="AZ7" s="4"/>
    </row>
    <row r="8" spans="1:52" ht="12.75" customHeight="1">
      <c r="A8" s="117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9"/>
      <c r="M8" s="123"/>
      <c r="N8" s="118"/>
      <c r="O8" s="118"/>
      <c r="P8" s="118"/>
      <c r="Q8" s="118"/>
      <c r="R8" s="119"/>
      <c r="S8" s="56"/>
      <c r="T8" s="59"/>
      <c r="U8" s="56"/>
      <c r="V8" s="59"/>
      <c r="W8" s="56"/>
      <c r="X8" s="59"/>
      <c r="Y8" s="56"/>
      <c r="Z8" s="59"/>
      <c r="AA8" s="56"/>
      <c r="AB8" s="59"/>
      <c r="AC8" s="56"/>
      <c r="AD8" s="59"/>
      <c r="AE8" s="56"/>
      <c r="AF8" s="59"/>
      <c r="AG8" s="56"/>
      <c r="AH8" s="59"/>
      <c r="AI8" s="56"/>
      <c r="AJ8" s="59"/>
      <c r="AK8" s="56"/>
      <c r="AL8" s="59"/>
      <c r="AM8" s="56"/>
      <c r="AN8" s="59"/>
      <c r="AO8" s="56"/>
      <c r="AP8" s="59"/>
      <c r="AQ8" s="56"/>
      <c r="AR8" s="59"/>
      <c r="AS8" s="56"/>
      <c r="AT8" s="59"/>
      <c r="AU8" s="56"/>
      <c r="AV8" s="59"/>
      <c r="AW8" s="56"/>
      <c r="AX8" s="68"/>
      <c r="AY8" s="4"/>
      <c r="AZ8" s="4"/>
    </row>
    <row r="9" spans="1:52" ht="26.25" customHeight="1">
      <c r="A9" s="114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6"/>
      <c r="M9" s="120"/>
      <c r="N9" s="121"/>
      <c r="O9" s="121"/>
      <c r="P9" s="121"/>
      <c r="Q9" s="121"/>
      <c r="R9" s="122"/>
      <c r="S9" s="55"/>
      <c r="T9" s="66"/>
      <c r="U9" s="55"/>
      <c r="V9" s="66"/>
      <c r="W9" s="55"/>
      <c r="X9" s="66"/>
      <c r="Y9" s="55"/>
      <c r="Z9" s="66"/>
      <c r="AA9" s="55"/>
      <c r="AB9" s="66"/>
      <c r="AC9" s="55"/>
      <c r="AD9" s="66"/>
      <c r="AE9" s="55"/>
      <c r="AF9" s="66"/>
      <c r="AG9" s="55"/>
      <c r="AH9" s="66"/>
      <c r="AI9" s="55"/>
      <c r="AJ9" s="66"/>
      <c r="AK9" s="55"/>
      <c r="AL9" s="66"/>
      <c r="AM9" s="55"/>
      <c r="AN9" s="66"/>
      <c r="AO9" s="55"/>
      <c r="AP9" s="66"/>
      <c r="AQ9" s="55"/>
      <c r="AR9" s="66"/>
      <c r="AS9" s="55"/>
      <c r="AT9" s="66"/>
      <c r="AU9" s="55"/>
      <c r="AV9" s="66"/>
      <c r="AW9" s="55"/>
      <c r="AX9" s="67"/>
      <c r="AY9" s="4"/>
      <c r="AZ9" s="4"/>
    </row>
    <row r="10" spans="1:52" ht="12.75" customHeight="1">
      <c r="A10" s="117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9"/>
      <c r="M10" s="123"/>
      <c r="N10" s="118"/>
      <c r="O10" s="118"/>
      <c r="P10" s="118"/>
      <c r="Q10" s="118"/>
      <c r="R10" s="119"/>
      <c r="S10" s="56"/>
      <c r="T10" s="59"/>
      <c r="U10" s="56"/>
      <c r="V10" s="59"/>
      <c r="W10" s="56"/>
      <c r="X10" s="59"/>
      <c r="Y10" s="56"/>
      <c r="Z10" s="59"/>
      <c r="AA10" s="56"/>
      <c r="AB10" s="59"/>
      <c r="AC10" s="56"/>
      <c r="AD10" s="59"/>
      <c r="AE10" s="56"/>
      <c r="AF10" s="59"/>
      <c r="AG10" s="56"/>
      <c r="AH10" s="59"/>
      <c r="AI10" s="56"/>
      <c r="AJ10" s="59"/>
      <c r="AK10" s="56"/>
      <c r="AL10" s="59"/>
      <c r="AM10" s="56"/>
      <c r="AN10" s="59"/>
      <c r="AO10" s="56"/>
      <c r="AP10" s="59"/>
      <c r="AQ10" s="56"/>
      <c r="AR10" s="59"/>
      <c r="AS10" s="56"/>
      <c r="AT10" s="59"/>
      <c r="AU10" s="56"/>
      <c r="AV10" s="59"/>
      <c r="AW10" s="56"/>
      <c r="AX10" s="68"/>
      <c r="AY10" s="4"/>
      <c r="AZ10" s="4"/>
    </row>
    <row r="11" spans="1:52" ht="26.25" customHeight="1">
      <c r="A11" s="114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6"/>
      <c r="M11" s="120"/>
      <c r="N11" s="121"/>
      <c r="O11" s="121"/>
      <c r="P11" s="121"/>
      <c r="Q11" s="121"/>
      <c r="R11" s="122"/>
      <c r="S11" s="55"/>
      <c r="T11" s="66"/>
      <c r="U11" s="55"/>
      <c r="V11" s="66"/>
      <c r="W11" s="55"/>
      <c r="X11" s="66"/>
      <c r="Y11" s="55"/>
      <c r="Z11" s="66"/>
      <c r="AA11" s="55"/>
      <c r="AB11" s="66"/>
      <c r="AC11" s="55"/>
      <c r="AD11" s="66"/>
      <c r="AE11" s="55"/>
      <c r="AF11" s="66"/>
      <c r="AG11" s="55"/>
      <c r="AH11" s="66"/>
      <c r="AI11" s="55"/>
      <c r="AJ11" s="66"/>
      <c r="AK11" s="55"/>
      <c r="AL11" s="66"/>
      <c r="AM11" s="55"/>
      <c r="AN11" s="66"/>
      <c r="AO11" s="55"/>
      <c r="AP11" s="66"/>
      <c r="AQ11" s="55"/>
      <c r="AR11" s="66"/>
      <c r="AS11" s="55"/>
      <c r="AT11" s="66"/>
      <c r="AU11" s="55"/>
      <c r="AV11" s="66"/>
      <c r="AW11" s="55"/>
      <c r="AX11" s="67"/>
      <c r="AY11" s="4"/>
      <c r="AZ11" s="4"/>
    </row>
    <row r="12" spans="1:52" ht="12.75" customHeight="1">
      <c r="A12" s="117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9"/>
      <c r="M12" s="123"/>
      <c r="N12" s="118"/>
      <c r="O12" s="118"/>
      <c r="P12" s="118"/>
      <c r="Q12" s="118"/>
      <c r="R12" s="119"/>
      <c r="S12" s="56"/>
      <c r="T12" s="59"/>
      <c r="U12" s="56"/>
      <c r="V12" s="59"/>
      <c r="W12" s="56"/>
      <c r="X12" s="59"/>
      <c r="Y12" s="56"/>
      <c r="Z12" s="59"/>
      <c r="AA12" s="56"/>
      <c r="AB12" s="59"/>
      <c r="AC12" s="56"/>
      <c r="AD12" s="59"/>
      <c r="AE12" s="56"/>
      <c r="AF12" s="59"/>
      <c r="AG12" s="56"/>
      <c r="AH12" s="59"/>
      <c r="AI12" s="56"/>
      <c r="AJ12" s="59"/>
      <c r="AK12" s="56"/>
      <c r="AL12" s="59"/>
      <c r="AM12" s="56"/>
      <c r="AN12" s="59"/>
      <c r="AO12" s="56"/>
      <c r="AP12" s="59"/>
      <c r="AQ12" s="56"/>
      <c r="AR12" s="59"/>
      <c r="AS12" s="56"/>
      <c r="AT12" s="59"/>
      <c r="AU12" s="56"/>
      <c r="AV12" s="59"/>
      <c r="AW12" s="56"/>
      <c r="AX12" s="68"/>
      <c r="AY12" s="4"/>
      <c r="AZ12" s="4"/>
    </row>
    <row r="13" spans="1:52" ht="26.25" customHeight="1">
      <c r="A13" s="114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6"/>
      <c r="M13" s="120"/>
      <c r="N13" s="121"/>
      <c r="O13" s="121"/>
      <c r="P13" s="121"/>
      <c r="Q13" s="121"/>
      <c r="R13" s="122"/>
      <c r="S13" s="55"/>
      <c r="T13" s="66"/>
      <c r="U13" s="55"/>
      <c r="V13" s="66"/>
      <c r="W13" s="55"/>
      <c r="X13" s="66"/>
      <c r="Y13" s="55"/>
      <c r="Z13" s="66"/>
      <c r="AA13" s="55"/>
      <c r="AB13" s="66"/>
      <c r="AC13" s="55"/>
      <c r="AD13" s="66"/>
      <c r="AE13" s="55"/>
      <c r="AF13" s="66"/>
      <c r="AG13" s="55"/>
      <c r="AH13" s="66"/>
      <c r="AI13" s="55"/>
      <c r="AJ13" s="66"/>
      <c r="AK13" s="55"/>
      <c r="AL13" s="66"/>
      <c r="AM13" s="55"/>
      <c r="AN13" s="66"/>
      <c r="AO13" s="55"/>
      <c r="AP13" s="66"/>
      <c r="AQ13" s="55"/>
      <c r="AR13" s="66"/>
      <c r="AS13" s="55"/>
      <c r="AT13" s="66"/>
      <c r="AU13" s="55"/>
      <c r="AV13" s="66"/>
      <c r="AW13" s="55"/>
      <c r="AX13" s="67"/>
      <c r="AY13" s="4"/>
      <c r="AZ13" s="4"/>
    </row>
    <row r="14" spans="1:52" ht="12.75" customHeight="1">
      <c r="A14" s="117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9"/>
      <c r="M14" s="123"/>
      <c r="N14" s="118"/>
      <c r="O14" s="118"/>
      <c r="P14" s="118"/>
      <c r="Q14" s="118"/>
      <c r="R14" s="119"/>
      <c r="S14" s="56"/>
      <c r="T14" s="59"/>
      <c r="U14" s="56"/>
      <c r="V14" s="59"/>
      <c r="W14" s="56"/>
      <c r="X14" s="59"/>
      <c r="Y14" s="56"/>
      <c r="Z14" s="59"/>
      <c r="AA14" s="56"/>
      <c r="AB14" s="59"/>
      <c r="AC14" s="56"/>
      <c r="AD14" s="59"/>
      <c r="AE14" s="56"/>
      <c r="AF14" s="59"/>
      <c r="AG14" s="56"/>
      <c r="AH14" s="59"/>
      <c r="AI14" s="56"/>
      <c r="AJ14" s="59"/>
      <c r="AK14" s="56"/>
      <c r="AL14" s="59"/>
      <c r="AM14" s="56"/>
      <c r="AN14" s="59"/>
      <c r="AO14" s="56"/>
      <c r="AP14" s="59"/>
      <c r="AQ14" s="56"/>
      <c r="AR14" s="59"/>
      <c r="AS14" s="56"/>
      <c r="AT14" s="59"/>
      <c r="AU14" s="56"/>
      <c r="AV14" s="59"/>
      <c r="AW14" s="56"/>
      <c r="AX14" s="68"/>
      <c r="AY14" s="4"/>
      <c r="AZ14" s="4"/>
    </row>
    <row r="15" spans="1:52" ht="26.25" customHeight="1">
      <c r="A15" s="114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6"/>
      <c r="M15" s="120"/>
      <c r="N15" s="121"/>
      <c r="O15" s="121"/>
      <c r="P15" s="121"/>
      <c r="Q15" s="121"/>
      <c r="R15" s="122"/>
      <c r="S15" s="55"/>
      <c r="T15" s="66"/>
      <c r="U15" s="55"/>
      <c r="V15" s="66"/>
      <c r="W15" s="55"/>
      <c r="X15" s="66"/>
      <c r="Y15" s="55"/>
      <c r="Z15" s="66"/>
      <c r="AA15" s="55"/>
      <c r="AB15" s="66"/>
      <c r="AC15" s="55"/>
      <c r="AD15" s="66"/>
      <c r="AE15" s="55"/>
      <c r="AF15" s="66"/>
      <c r="AG15" s="55"/>
      <c r="AH15" s="66"/>
      <c r="AI15" s="55"/>
      <c r="AJ15" s="66"/>
      <c r="AK15" s="55"/>
      <c r="AL15" s="66"/>
      <c r="AM15" s="55"/>
      <c r="AN15" s="66"/>
      <c r="AO15" s="55"/>
      <c r="AP15" s="66"/>
      <c r="AQ15" s="55"/>
      <c r="AR15" s="66"/>
      <c r="AS15" s="55"/>
      <c r="AT15" s="66"/>
      <c r="AU15" s="55"/>
      <c r="AV15" s="66"/>
      <c r="AW15" s="55"/>
      <c r="AX15" s="67"/>
      <c r="AY15" s="4"/>
      <c r="AZ15" s="4"/>
    </row>
    <row r="16" spans="1:52" ht="12.75" customHeight="1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9"/>
      <c r="M16" s="123"/>
      <c r="N16" s="118"/>
      <c r="O16" s="118"/>
      <c r="P16" s="118"/>
      <c r="Q16" s="118"/>
      <c r="R16" s="119"/>
      <c r="S16" s="56"/>
      <c r="T16" s="59"/>
      <c r="U16" s="56"/>
      <c r="V16" s="59"/>
      <c r="W16" s="56"/>
      <c r="X16" s="59"/>
      <c r="Y16" s="56"/>
      <c r="Z16" s="59"/>
      <c r="AA16" s="56"/>
      <c r="AB16" s="59"/>
      <c r="AC16" s="56"/>
      <c r="AD16" s="59"/>
      <c r="AE16" s="56"/>
      <c r="AF16" s="59"/>
      <c r="AG16" s="56"/>
      <c r="AH16" s="59"/>
      <c r="AI16" s="56"/>
      <c r="AJ16" s="59"/>
      <c r="AK16" s="56"/>
      <c r="AL16" s="59"/>
      <c r="AM16" s="56"/>
      <c r="AN16" s="59"/>
      <c r="AO16" s="56"/>
      <c r="AP16" s="59"/>
      <c r="AQ16" s="56"/>
      <c r="AR16" s="59"/>
      <c r="AS16" s="56"/>
      <c r="AT16" s="59"/>
      <c r="AU16" s="56"/>
      <c r="AV16" s="59"/>
      <c r="AW16" s="56"/>
      <c r="AX16" s="68"/>
      <c r="AY16" s="4"/>
      <c r="AZ16" s="4"/>
    </row>
    <row r="17" spans="1:52" ht="26.25" customHeight="1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6"/>
      <c r="M17" s="120"/>
      <c r="N17" s="121"/>
      <c r="O17" s="121"/>
      <c r="P17" s="121"/>
      <c r="Q17" s="121"/>
      <c r="R17" s="122"/>
      <c r="S17" s="55"/>
      <c r="T17" s="66"/>
      <c r="U17" s="55"/>
      <c r="V17" s="66"/>
      <c r="W17" s="55"/>
      <c r="X17" s="66"/>
      <c r="Y17" s="55"/>
      <c r="Z17" s="66"/>
      <c r="AA17" s="55"/>
      <c r="AB17" s="66"/>
      <c r="AC17" s="55"/>
      <c r="AD17" s="66"/>
      <c r="AE17" s="55"/>
      <c r="AF17" s="66"/>
      <c r="AG17" s="55"/>
      <c r="AH17" s="66"/>
      <c r="AI17" s="55"/>
      <c r="AJ17" s="66"/>
      <c r="AK17" s="55"/>
      <c r="AL17" s="66"/>
      <c r="AM17" s="55"/>
      <c r="AN17" s="66"/>
      <c r="AO17" s="55"/>
      <c r="AP17" s="66"/>
      <c r="AQ17" s="55"/>
      <c r="AR17" s="66"/>
      <c r="AS17" s="55"/>
      <c r="AT17" s="66"/>
      <c r="AU17" s="55"/>
      <c r="AV17" s="66"/>
      <c r="AW17" s="55"/>
      <c r="AX17" s="67"/>
      <c r="AY17" s="4"/>
      <c r="AZ17" s="4"/>
    </row>
    <row r="18" spans="1:52" ht="12.75" customHeight="1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9"/>
      <c r="M18" s="123"/>
      <c r="N18" s="118"/>
      <c r="O18" s="118"/>
      <c r="P18" s="118"/>
      <c r="Q18" s="118"/>
      <c r="R18" s="119"/>
      <c r="S18" s="56"/>
      <c r="T18" s="59"/>
      <c r="U18" s="56"/>
      <c r="V18" s="59"/>
      <c r="W18" s="56"/>
      <c r="X18" s="59"/>
      <c r="Y18" s="56"/>
      <c r="Z18" s="59"/>
      <c r="AA18" s="56"/>
      <c r="AB18" s="59"/>
      <c r="AC18" s="56"/>
      <c r="AD18" s="59"/>
      <c r="AE18" s="56"/>
      <c r="AF18" s="59"/>
      <c r="AG18" s="56"/>
      <c r="AH18" s="59"/>
      <c r="AI18" s="56"/>
      <c r="AJ18" s="59"/>
      <c r="AK18" s="56"/>
      <c r="AL18" s="59"/>
      <c r="AM18" s="56"/>
      <c r="AN18" s="59"/>
      <c r="AO18" s="56"/>
      <c r="AP18" s="59"/>
      <c r="AQ18" s="56"/>
      <c r="AR18" s="59"/>
      <c r="AS18" s="56"/>
      <c r="AT18" s="59"/>
      <c r="AU18" s="56"/>
      <c r="AV18" s="59"/>
      <c r="AW18" s="56"/>
      <c r="AX18" s="68"/>
      <c r="AY18" s="4"/>
      <c r="AZ18" s="4"/>
    </row>
    <row r="19" spans="1:52" ht="26.25" customHeight="1">
      <c r="A19" s="114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6"/>
      <c r="M19" s="120"/>
      <c r="N19" s="121"/>
      <c r="O19" s="121"/>
      <c r="P19" s="121"/>
      <c r="Q19" s="121"/>
      <c r="R19" s="122"/>
      <c r="S19" s="55"/>
      <c r="T19" s="66"/>
      <c r="U19" s="55"/>
      <c r="V19" s="66"/>
      <c r="W19" s="55"/>
      <c r="X19" s="66"/>
      <c r="Y19" s="55"/>
      <c r="Z19" s="66"/>
      <c r="AA19" s="55"/>
      <c r="AB19" s="66"/>
      <c r="AC19" s="55"/>
      <c r="AD19" s="66"/>
      <c r="AE19" s="55"/>
      <c r="AF19" s="66"/>
      <c r="AG19" s="55"/>
      <c r="AH19" s="66"/>
      <c r="AI19" s="55"/>
      <c r="AJ19" s="66"/>
      <c r="AK19" s="55"/>
      <c r="AL19" s="66"/>
      <c r="AM19" s="55"/>
      <c r="AN19" s="66"/>
      <c r="AO19" s="55"/>
      <c r="AP19" s="66"/>
      <c r="AQ19" s="55"/>
      <c r="AR19" s="66"/>
      <c r="AS19" s="55"/>
      <c r="AT19" s="66"/>
      <c r="AU19" s="55"/>
      <c r="AV19" s="66"/>
      <c r="AW19" s="55"/>
      <c r="AX19" s="67"/>
      <c r="AY19" s="4"/>
      <c r="AZ19" s="4"/>
    </row>
    <row r="20" spans="1:52" ht="12.75" customHeight="1">
      <c r="A20" s="117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9"/>
      <c r="M20" s="123"/>
      <c r="N20" s="118"/>
      <c r="O20" s="118"/>
      <c r="P20" s="118"/>
      <c r="Q20" s="118"/>
      <c r="R20" s="119"/>
      <c r="S20" s="56"/>
      <c r="T20" s="59"/>
      <c r="U20" s="56"/>
      <c r="V20" s="59"/>
      <c r="W20" s="56"/>
      <c r="X20" s="59"/>
      <c r="Y20" s="56"/>
      <c r="Z20" s="59"/>
      <c r="AA20" s="56"/>
      <c r="AB20" s="59"/>
      <c r="AC20" s="56"/>
      <c r="AD20" s="59"/>
      <c r="AE20" s="56"/>
      <c r="AF20" s="59"/>
      <c r="AG20" s="56"/>
      <c r="AH20" s="59"/>
      <c r="AI20" s="56"/>
      <c r="AJ20" s="59"/>
      <c r="AK20" s="56"/>
      <c r="AL20" s="59"/>
      <c r="AM20" s="56"/>
      <c r="AN20" s="59"/>
      <c r="AO20" s="56"/>
      <c r="AP20" s="59"/>
      <c r="AQ20" s="56"/>
      <c r="AR20" s="59"/>
      <c r="AS20" s="56"/>
      <c r="AT20" s="59"/>
      <c r="AU20" s="56"/>
      <c r="AV20" s="59"/>
      <c r="AW20" s="56"/>
      <c r="AX20" s="68"/>
      <c r="AY20" s="4"/>
      <c r="AZ20" s="4"/>
    </row>
    <row r="21" spans="1:52" ht="26.25" customHeight="1">
      <c r="A21" s="114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6"/>
      <c r="M21" s="120"/>
      <c r="N21" s="121"/>
      <c r="O21" s="121"/>
      <c r="P21" s="121"/>
      <c r="Q21" s="121"/>
      <c r="R21" s="122"/>
      <c r="S21" s="55"/>
      <c r="T21" s="66"/>
      <c r="U21" s="55"/>
      <c r="V21" s="66"/>
      <c r="W21" s="55"/>
      <c r="X21" s="66"/>
      <c r="Y21" s="55"/>
      <c r="Z21" s="66"/>
      <c r="AA21" s="55"/>
      <c r="AB21" s="66"/>
      <c r="AC21" s="55"/>
      <c r="AD21" s="66"/>
      <c r="AE21" s="55"/>
      <c r="AF21" s="66"/>
      <c r="AG21" s="55"/>
      <c r="AH21" s="66"/>
      <c r="AI21" s="55"/>
      <c r="AJ21" s="66"/>
      <c r="AK21" s="55"/>
      <c r="AL21" s="66"/>
      <c r="AM21" s="55"/>
      <c r="AN21" s="66"/>
      <c r="AO21" s="55"/>
      <c r="AP21" s="66"/>
      <c r="AQ21" s="55"/>
      <c r="AR21" s="66"/>
      <c r="AS21" s="55"/>
      <c r="AT21" s="66"/>
      <c r="AU21" s="55"/>
      <c r="AV21" s="66"/>
      <c r="AW21" s="55"/>
      <c r="AX21" s="67"/>
      <c r="AY21" s="4"/>
      <c r="AZ21" s="4"/>
    </row>
    <row r="22" spans="1:52" ht="12.75" customHeight="1">
      <c r="A22" s="117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9"/>
      <c r="M22" s="123"/>
      <c r="N22" s="118"/>
      <c r="O22" s="118"/>
      <c r="P22" s="118"/>
      <c r="Q22" s="118"/>
      <c r="R22" s="119"/>
      <c r="S22" s="56"/>
      <c r="T22" s="59"/>
      <c r="U22" s="56"/>
      <c r="V22" s="59"/>
      <c r="W22" s="56"/>
      <c r="X22" s="59"/>
      <c r="Y22" s="56"/>
      <c r="Z22" s="59"/>
      <c r="AA22" s="56"/>
      <c r="AB22" s="59"/>
      <c r="AC22" s="56"/>
      <c r="AD22" s="59"/>
      <c r="AE22" s="56"/>
      <c r="AF22" s="59"/>
      <c r="AG22" s="56"/>
      <c r="AH22" s="59"/>
      <c r="AI22" s="56"/>
      <c r="AJ22" s="59"/>
      <c r="AK22" s="56"/>
      <c r="AL22" s="59"/>
      <c r="AM22" s="56"/>
      <c r="AN22" s="59"/>
      <c r="AO22" s="56"/>
      <c r="AP22" s="59"/>
      <c r="AQ22" s="56"/>
      <c r="AR22" s="59"/>
      <c r="AS22" s="56"/>
      <c r="AT22" s="59"/>
      <c r="AU22" s="56"/>
      <c r="AV22" s="59"/>
      <c r="AW22" s="56"/>
      <c r="AX22" s="68"/>
      <c r="AY22" s="4"/>
      <c r="AZ22" s="4"/>
    </row>
    <row r="23" spans="1:52" ht="26.25" customHeight="1">
      <c r="A23" s="114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6"/>
      <c r="M23" s="120"/>
      <c r="N23" s="121"/>
      <c r="O23" s="121"/>
      <c r="P23" s="121"/>
      <c r="Q23" s="121"/>
      <c r="R23" s="122"/>
      <c r="S23" s="55"/>
      <c r="T23" s="66"/>
      <c r="U23" s="55"/>
      <c r="V23" s="66"/>
      <c r="W23" s="55"/>
      <c r="X23" s="66"/>
      <c r="Y23" s="55"/>
      <c r="Z23" s="66"/>
      <c r="AA23" s="55"/>
      <c r="AB23" s="66"/>
      <c r="AC23" s="55"/>
      <c r="AD23" s="66"/>
      <c r="AE23" s="55"/>
      <c r="AF23" s="66"/>
      <c r="AG23" s="55"/>
      <c r="AH23" s="66"/>
      <c r="AI23" s="55"/>
      <c r="AJ23" s="66"/>
      <c r="AK23" s="55"/>
      <c r="AL23" s="66"/>
      <c r="AM23" s="55"/>
      <c r="AN23" s="66"/>
      <c r="AO23" s="55"/>
      <c r="AP23" s="66"/>
      <c r="AQ23" s="55"/>
      <c r="AR23" s="66"/>
      <c r="AS23" s="55"/>
      <c r="AT23" s="66"/>
      <c r="AU23" s="55"/>
      <c r="AV23" s="66"/>
      <c r="AW23" s="55"/>
      <c r="AX23" s="67"/>
      <c r="AY23" s="4"/>
      <c r="AZ23" s="4"/>
    </row>
    <row r="24" spans="1:52" ht="12.75" customHeight="1">
      <c r="A24" s="117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9"/>
      <c r="M24" s="123"/>
      <c r="N24" s="118"/>
      <c r="O24" s="118"/>
      <c r="P24" s="118"/>
      <c r="Q24" s="118"/>
      <c r="R24" s="119"/>
      <c r="S24" s="56"/>
      <c r="T24" s="59"/>
      <c r="U24" s="56"/>
      <c r="V24" s="59"/>
      <c r="W24" s="56"/>
      <c r="X24" s="59"/>
      <c r="Y24" s="56"/>
      <c r="Z24" s="59"/>
      <c r="AA24" s="56"/>
      <c r="AB24" s="59"/>
      <c r="AC24" s="56"/>
      <c r="AD24" s="59"/>
      <c r="AE24" s="56"/>
      <c r="AF24" s="59"/>
      <c r="AG24" s="56"/>
      <c r="AH24" s="59"/>
      <c r="AI24" s="56"/>
      <c r="AJ24" s="59"/>
      <c r="AK24" s="56"/>
      <c r="AL24" s="59"/>
      <c r="AM24" s="56"/>
      <c r="AN24" s="59"/>
      <c r="AO24" s="56"/>
      <c r="AP24" s="59"/>
      <c r="AQ24" s="56"/>
      <c r="AR24" s="59"/>
      <c r="AS24" s="56"/>
      <c r="AT24" s="59"/>
      <c r="AU24" s="56"/>
      <c r="AV24" s="59"/>
      <c r="AW24" s="56"/>
      <c r="AX24" s="68"/>
      <c r="AY24" s="4"/>
      <c r="AZ24" s="4"/>
    </row>
    <row r="25" spans="1:52" ht="26.25" customHeight="1">
      <c r="A25" s="114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6"/>
      <c r="M25" s="120"/>
      <c r="N25" s="121"/>
      <c r="O25" s="121"/>
      <c r="P25" s="121"/>
      <c r="Q25" s="121"/>
      <c r="R25" s="122"/>
      <c r="S25" s="55"/>
      <c r="T25" s="66"/>
      <c r="U25" s="55"/>
      <c r="V25" s="66"/>
      <c r="W25" s="55"/>
      <c r="X25" s="66"/>
      <c r="Y25" s="55"/>
      <c r="Z25" s="66"/>
      <c r="AA25" s="55"/>
      <c r="AB25" s="66"/>
      <c r="AC25" s="55"/>
      <c r="AD25" s="66"/>
      <c r="AE25" s="55"/>
      <c r="AF25" s="66"/>
      <c r="AG25" s="55"/>
      <c r="AH25" s="66"/>
      <c r="AI25" s="55"/>
      <c r="AJ25" s="66"/>
      <c r="AK25" s="55"/>
      <c r="AL25" s="66"/>
      <c r="AM25" s="55"/>
      <c r="AN25" s="66"/>
      <c r="AO25" s="55"/>
      <c r="AP25" s="66"/>
      <c r="AQ25" s="55"/>
      <c r="AR25" s="66"/>
      <c r="AS25" s="55"/>
      <c r="AT25" s="66"/>
      <c r="AU25" s="55"/>
      <c r="AV25" s="66"/>
      <c r="AW25" s="55"/>
      <c r="AX25" s="67"/>
      <c r="AY25" s="4"/>
      <c r="AZ25" s="4"/>
    </row>
    <row r="26" spans="1:52" ht="12.75" customHeight="1">
      <c r="A26" s="117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9"/>
      <c r="M26" s="123"/>
      <c r="N26" s="118"/>
      <c r="O26" s="118"/>
      <c r="P26" s="118"/>
      <c r="Q26" s="118"/>
      <c r="R26" s="119"/>
      <c r="S26" s="56"/>
      <c r="T26" s="59"/>
      <c r="U26" s="56"/>
      <c r="V26" s="59"/>
      <c r="W26" s="56"/>
      <c r="X26" s="59"/>
      <c r="Y26" s="56"/>
      <c r="Z26" s="59"/>
      <c r="AA26" s="56"/>
      <c r="AB26" s="59"/>
      <c r="AC26" s="56"/>
      <c r="AD26" s="59"/>
      <c r="AE26" s="56"/>
      <c r="AF26" s="59"/>
      <c r="AG26" s="56"/>
      <c r="AH26" s="59"/>
      <c r="AI26" s="56"/>
      <c r="AJ26" s="59"/>
      <c r="AK26" s="56"/>
      <c r="AL26" s="59"/>
      <c r="AM26" s="56"/>
      <c r="AN26" s="59"/>
      <c r="AO26" s="56"/>
      <c r="AP26" s="59"/>
      <c r="AQ26" s="56"/>
      <c r="AR26" s="59"/>
      <c r="AS26" s="56"/>
      <c r="AT26" s="59"/>
      <c r="AU26" s="56"/>
      <c r="AV26" s="59"/>
      <c r="AW26" s="56"/>
      <c r="AX26" s="68"/>
      <c r="AY26" s="4"/>
      <c r="AZ26" s="4"/>
    </row>
    <row r="27" spans="1:52" ht="26.25" customHeight="1">
      <c r="A27" s="11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6"/>
      <c r="M27" s="120"/>
      <c r="N27" s="121"/>
      <c r="O27" s="121"/>
      <c r="P27" s="121"/>
      <c r="Q27" s="121"/>
      <c r="R27" s="122"/>
      <c r="S27" s="55"/>
      <c r="T27" s="66"/>
      <c r="U27" s="55"/>
      <c r="V27" s="66"/>
      <c r="W27" s="55"/>
      <c r="X27" s="66"/>
      <c r="Y27" s="55"/>
      <c r="Z27" s="66"/>
      <c r="AA27" s="55"/>
      <c r="AB27" s="66"/>
      <c r="AC27" s="55"/>
      <c r="AD27" s="66"/>
      <c r="AE27" s="55"/>
      <c r="AF27" s="66"/>
      <c r="AG27" s="55"/>
      <c r="AH27" s="66"/>
      <c r="AI27" s="55"/>
      <c r="AJ27" s="66"/>
      <c r="AK27" s="55"/>
      <c r="AL27" s="66"/>
      <c r="AM27" s="55"/>
      <c r="AN27" s="66"/>
      <c r="AO27" s="55"/>
      <c r="AP27" s="66"/>
      <c r="AQ27" s="55"/>
      <c r="AR27" s="66"/>
      <c r="AS27" s="55"/>
      <c r="AT27" s="66"/>
      <c r="AU27" s="55"/>
      <c r="AV27" s="66"/>
      <c r="AW27" s="55"/>
      <c r="AX27" s="67"/>
      <c r="AY27" s="4"/>
      <c r="AZ27" s="4"/>
    </row>
    <row r="28" spans="1:52" ht="12.75" customHeight="1">
      <c r="A28" s="117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9"/>
      <c r="M28" s="123"/>
      <c r="N28" s="118"/>
      <c r="O28" s="118"/>
      <c r="P28" s="118"/>
      <c r="Q28" s="118"/>
      <c r="R28" s="119"/>
      <c r="S28" s="56"/>
      <c r="T28" s="59"/>
      <c r="U28" s="56"/>
      <c r="V28" s="59"/>
      <c r="W28" s="56"/>
      <c r="X28" s="59"/>
      <c r="Y28" s="56"/>
      <c r="Z28" s="59"/>
      <c r="AA28" s="56"/>
      <c r="AB28" s="59"/>
      <c r="AC28" s="56"/>
      <c r="AD28" s="59"/>
      <c r="AE28" s="56"/>
      <c r="AF28" s="59"/>
      <c r="AG28" s="56"/>
      <c r="AH28" s="59"/>
      <c r="AI28" s="56"/>
      <c r="AJ28" s="59"/>
      <c r="AK28" s="56"/>
      <c r="AL28" s="59"/>
      <c r="AM28" s="56"/>
      <c r="AN28" s="59"/>
      <c r="AO28" s="56"/>
      <c r="AP28" s="59"/>
      <c r="AQ28" s="56"/>
      <c r="AR28" s="59"/>
      <c r="AS28" s="56"/>
      <c r="AT28" s="59"/>
      <c r="AU28" s="56"/>
      <c r="AV28" s="59"/>
      <c r="AW28" s="56"/>
      <c r="AX28" s="68"/>
      <c r="AY28" s="4"/>
      <c r="AZ28" s="4"/>
    </row>
    <row r="29" spans="1:52" ht="26.25" customHeight="1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6"/>
      <c r="M29" s="120"/>
      <c r="N29" s="121"/>
      <c r="O29" s="121"/>
      <c r="P29" s="121"/>
      <c r="Q29" s="121"/>
      <c r="R29" s="122"/>
      <c r="S29" s="55"/>
      <c r="T29" s="66"/>
      <c r="U29" s="55"/>
      <c r="V29" s="66"/>
      <c r="W29" s="55"/>
      <c r="X29" s="66"/>
      <c r="Y29" s="55"/>
      <c r="Z29" s="66"/>
      <c r="AA29" s="55"/>
      <c r="AB29" s="66"/>
      <c r="AC29" s="55"/>
      <c r="AD29" s="66"/>
      <c r="AE29" s="55"/>
      <c r="AF29" s="66"/>
      <c r="AG29" s="55"/>
      <c r="AH29" s="66"/>
      <c r="AI29" s="55"/>
      <c r="AJ29" s="66"/>
      <c r="AK29" s="55"/>
      <c r="AL29" s="66"/>
      <c r="AM29" s="55"/>
      <c r="AN29" s="66"/>
      <c r="AO29" s="55"/>
      <c r="AP29" s="66"/>
      <c r="AQ29" s="55"/>
      <c r="AR29" s="66"/>
      <c r="AS29" s="55"/>
      <c r="AT29" s="66"/>
      <c r="AU29" s="55"/>
      <c r="AV29" s="66"/>
      <c r="AW29" s="55"/>
      <c r="AX29" s="67"/>
      <c r="AY29" s="4"/>
      <c r="AZ29" s="4"/>
    </row>
    <row r="30" spans="1:52" ht="12.75" customHeight="1">
      <c r="A30" s="117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9"/>
      <c r="M30" s="123"/>
      <c r="N30" s="118"/>
      <c r="O30" s="118"/>
      <c r="P30" s="118"/>
      <c r="Q30" s="118"/>
      <c r="R30" s="119"/>
      <c r="S30" s="56"/>
      <c r="T30" s="59"/>
      <c r="U30" s="56"/>
      <c r="V30" s="59"/>
      <c r="W30" s="56"/>
      <c r="X30" s="59"/>
      <c r="Y30" s="56"/>
      <c r="Z30" s="59"/>
      <c r="AA30" s="56"/>
      <c r="AB30" s="59"/>
      <c r="AC30" s="56"/>
      <c r="AD30" s="59"/>
      <c r="AE30" s="56"/>
      <c r="AF30" s="59"/>
      <c r="AG30" s="56"/>
      <c r="AH30" s="59"/>
      <c r="AI30" s="56"/>
      <c r="AJ30" s="59"/>
      <c r="AK30" s="56"/>
      <c r="AL30" s="59"/>
      <c r="AM30" s="56"/>
      <c r="AN30" s="59"/>
      <c r="AO30" s="56"/>
      <c r="AP30" s="59"/>
      <c r="AQ30" s="56"/>
      <c r="AR30" s="59"/>
      <c r="AS30" s="56"/>
      <c r="AT30" s="59"/>
      <c r="AU30" s="56"/>
      <c r="AV30" s="59"/>
      <c r="AW30" s="56"/>
      <c r="AX30" s="68"/>
      <c r="AY30" s="4"/>
      <c r="AZ30" s="4"/>
    </row>
    <row r="31" spans="1:52" ht="26.25" customHeight="1">
      <c r="A31" s="114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6"/>
      <c r="M31" s="120"/>
      <c r="N31" s="121"/>
      <c r="O31" s="121"/>
      <c r="P31" s="121"/>
      <c r="Q31" s="121"/>
      <c r="R31" s="122"/>
      <c r="S31" s="55"/>
      <c r="T31" s="66"/>
      <c r="U31" s="55"/>
      <c r="V31" s="66"/>
      <c r="W31" s="55"/>
      <c r="X31" s="66"/>
      <c r="Y31" s="55"/>
      <c r="Z31" s="66"/>
      <c r="AA31" s="55"/>
      <c r="AB31" s="66"/>
      <c r="AC31" s="55"/>
      <c r="AD31" s="66"/>
      <c r="AE31" s="55"/>
      <c r="AF31" s="66"/>
      <c r="AG31" s="55"/>
      <c r="AH31" s="66"/>
      <c r="AI31" s="55"/>
      <c r="AJ31" s="66"/>
      <c r="AK31" s="55"/>
      <c r="AL31" s="66"/>
      <c r="AM31" s="55"/>
      <c r="AN31" s="66"/>
      <c r="AO31" s="55"/>
      <c r="AP31" s="66"/>
      <c r="AQ31" s="55"/>
      <c r="AR31" s="66"/>
      <c r="AS31" s="55"/>
      <c r="AT31" s="66"/>
      <c r="AU31" s="55"/>
      <c r="AV31" s="66"/>
      <c r="AW31" s="55"/>
      <c r="AX31" s="67"/>
      <c r="AY31" s="4"/>
      <c r="AZ31" s="4"/>
    </row>
    <row r="32" spans="1:52" ht="12.75" customHeight="1">
      <c r="A32" s="117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9"/>
      <c r="M32" s="123"/>
      <c r="N32" s="118"/>
      <c r="O32" s="118"/>
      <c r="P32" s="118"/>
      <c r="Q32" s="118"/>
      <c r="R32" s="119"/>
      <c r="S32" s="56"/>
      <c r="T32" s="59"/>
      <c r="U32" s="56"/>
      <c r="V32" s="59"/>
      <c r="W32" s="56"/>
      <c r="X32" s="59"/>
      <c r="Y32" s="56"/>
      <c r="Z32" s="59"/>
      <c r="AA32" s="56"/>
      <c r="AB32" s="59"/>
      <c r="AC32" s="56"/>
      <c r="AD32" s="59"/>
      <c r="AE32" s="56"/>
      <c r="AF32" s="59"/>
      <c r="AG32" s="56"/>
      <c r="AH32" s="59"/>
      <c r="AI32" s="56"/>
      <c r="AJ32" s="59"/>
      <c r="AK32" s="56"/>
      <c r="AL32" s="59"/>
      <c r="AM32" s="56"/>
      <c r="AN32" s="59"/>
      <c r="AO32" s="56"/>
      <c r="AP32" s="59"/>
      <c r="AQ32" s="56"/>
      <c r="AR32" s="59"/>
      <c r="AS32" s="56"/>
      <c r="AT32" s="59"/>
      <c r="AU32" s="56"/>
      <c r="AV32" s="59"/>
      <c r="AW32" s="56"/>
      <c r="AX32" s="68"/>
      <c r="AY32" s="4"/>
      <c r="AZ32" s="4"/>
    </row>
    <row r="33" spans="1:52" ht="26.25" customHeight="1">
      <c r="A33" s="114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6"/>
      <c r="M33" s="120"/>
      <c r="N33" s="121"/>
      <c r="O33" s="121"/>
      <c r="P33" s="121"/>
      <c r="Q33" s="121"/>
      <c r="R33" s="122"/>
      <c r="S33" s="55"/>
      <c r="T33" s="66"/>
      <c r="U33" s="55"/>
      <c r="V33" s="66"/>
      <c r="W33" s="55"/>
      <c r="X33" s="66"/>
      <c r="Y33" s="55"/>
      <c r="Z33" s="66"/>
      <c r="AA33" s="55"/>
      <c r="AB33" s="66"/>
      <c r="AC33" s="55"/>
      <c r="AD33" s="66"/>
      <c r="AE33" s="55"/>
      <c r="AF33" s="66"/>
      <c r="AG33" s="55"/>
      <c r="AH33" s="66"/>
      <c r="AI33" s="55"/>
      <c r="AJ33" s="66"/>
      <c r="AK33" s="55"/>
      <c r="AL33" s="66"/>
      <c r="AM33" s="55"/>
      <c r="AN33" s="66"/>
      <c r="AO33" s="55"/>
      <c r="AP33" s="66"/>
      <c r="AQ33" s="55"/>
      <c r="AR33" s="66"/>
      <c r="AS33" s="55"/>
      <c r="AT33" s="66"/>
      <c r="AU33" s="55"/>
      <c r="AV33" s="66"/>
      <c r="AW33" s="55"/>
      <c r="AX33" s="67"/>
      <c r="AY33" s="4"/>
      <c r="AZ33" s="4"/>
    </row>
    <row r="34" spans="1:52" ht="12.75" customHeight="1">
      <c r="A34" s="117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9"/>
      <c r="M34" s="123"/>
      <c r="N34" s="118"/>
      <c r="O34" s="118"/>
      <c r="P34" s="118"/>
      <c r="Q34" s="118"/>
      <c r="R34" s="119"/>
      <c r="S34" s="56"/>
      <c r="T34" s="59"/>
      <c r="U34" s="56"/>
      <c r="V34" s="59"/>
      <c r="W34" s="56"/>
      <c r="X34" s="59"/>
      <c r="Y34" s="56"/>
      <c r="Z34" s="59"/>
      <c r="AA34" s="56"/>
      <c r="AB34" s="59"/>
      <c r="AC34" s="56"/>
      <c r="AD34" s="59"/>
      <c r="AE34" s="56"/>
      <c r="AF34" s="59"/>
      <c r="AG34" s="56"/>
      <c r="AH34" s="59"/>
      <c r="AI34" s="56"/>
      <c r="AJ34" s="59"/>
      <c r="AK34" s="56"/>
      <c r="AL34" s="59"/>
      <c r="AM34" s="56"/>
      <c r="AN34" s="59"/>
      <c r="AO34" s="56"/>
      <c r="AP34" s="59"/>
      <c r="AQ34" s="56"/>
      <c r="AR34" s="59"/>
      <c r="AS34" s="56"/>
      <c r="AT34" s="59"/>
      <c r="AU34" s="56"/>
      <c r="AV34" s="59"/>
      <c r="AW34" s="56"/>
      <c r="AX34" s="68"/>
      <c r="AY34" s="4"/>
      <c r="AZ34" s="4"/>
    </row>
    <row r="35" spans="1:52" ht="26.25" customHeight="1">
      <c r="A35" s="114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6"/>
      <c r="M35" s="120"/>
      <c r="N35" s="121"/>
      <c r="O35" s="121"/>
      <c r="P35" s="121"/>
      <c r="Q35" s="121"/>
      <c r="R35" s="122"/>
      <c r="S35" s="55"/>
      <c r="T35" s="66"/>
      <c r="U35" s="55"/>
      <c r="V35" s="66"/>
      <c r="W35" s="55"/>
      <c r="X35" s="66"/>
      <c r="Y35" s="55"/>
      <c r="Z35" s="66"/>
      <c r="AA35" s="55"/>
      <c r="AB35" s="66"/>
      <c r="AC35" s="55"/>
      <c r="AD35" s="66"/>
      <c r="AE35" s="55"/>
      <c r="AF35" s="66"/>
      <c r="AG35" s="55"/>
      <c r="AH35" s="66"/>
      <c r="AI35" s="55"/>
      <c r="AJ35" s="66"/>
      <c r="AK35" s="55"/>
      <c r="AL35" s="66"/>
      <c r="AM35" s="55"/>
      <c r="AN35" s="66"/>
      <c r="AO35" s="55"/>
      <c r="AP35" s="66"/>
      <c r="AQ35" s="55"/>
      <c r="AR35" s="66"/>
      <c r="AS35" s="55"/>
      <c r="AT35" s="66"/>
      <c r="AU35" s="55"/>
      <c r="AV35" s="66"/>
      <c r="AW35" s="55"/>
      <c r="AX35" s="67"/>
      <c r="AY35" s="4"/>
      <c r="AZ35" s="4"/>
    </row>
    <row r="36" spans="1:52" ht="12.75" customHeight="1">
      <c r="A36" s="117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9"/>
      <c r="M36" s="123"/>
      <c r="N36" s="118"/>
      <c r="O36" s="118"/>
      <c r="P36" s="118"/>
      <c r="Q36" s="118"/>
      <c r="R36" s="119"/>
      <c r="S36" s="56"/>
      <c r="T36" s="59"/>
      <c r="U36" s="56"/>
      <c r="V36" s="59"/>
      <c r="W36" s="56"/>
      <c r="X36" s="59"/>
      <c r="Y36" s="56"/>
      <c r="Z36" s="59"/>
      <c r="AA36" s="56"/>
      <c r="AB36" s="59"/>
      <c r="AC36" s="56"/>
      <c r="AD36" s="59"/>
      <c r="AE36" s="56"/>
      <c r="AF36" s="59"/>
      <c r="AG36" s="56"/>
      <c r="AH36" s="59"/>
      <c r="AI36" s="56"/>
      <c r="AJ36" s="59"/>
      <c r="AK36" s="56"/>
      <c r="AL36" s="59"/>
      <c r="AM36" s="56"/>
      <c r="AN36" s="59"/>
      <c r="AO36" s="56"/>
      <c r="AP36" s="59"/>
      <c r="AQ36" s="56"/>
      <c r="AR36" s="59"/>
      <c r="AS36" s="56"/>
      <c r="AT36" s="59"/>
      <c r="AU36" s="56"/>
      <c r="AV36" s="59"/>
      <c r="AW36" s="56"/>
      <c r="AX36" s="68"/>
      <c r="AY36" s="4"/>
      <c r="AZ36" s="4"/>
    </row>
    <row r="37" spans="1:52" ht="18" customHeight="1">
      <c r="A37" s="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4"/>
      <c r="AV37" s="4"/>
      <c r="AW37" s="4"/>
      <c r="AX37" s="5"/>
      <c r="AY37" s="4"/>
      <c r="AZ37" s="4"/>
    </row>
    <row r="38" spans="1:52" ht="18" customHeight="1">
      <c r="A38" s="9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  <c r="AP38" s="3"/>
      <c r="AQ38" s="3"/>
      <c r="AR38" s="3"/>
      <c r="AS38" s="3"/>
      <c r="AT38" s="3"/>
      <c r="AU38" s="4"/>
      <c r="AV38" s="4"/>
      <c r="AW38" s="4"/>
      <c r="AX38" s="5"/>
      <c r="AY38" s="4"/>
      <c r="AZ38" s="4"/>
    </row>
    <row r="39" spans="1:52" ht="18" customHeight="1">
      <c r="A39" s="9"/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  <c r="AP39" s="3"/>
      <c r="AQ39" s="3"/>
      <c r="AR39" s="3"/>
      <c r="AS39" s="3"/>
      <c r="AT39" s="3"/>
      <c r="AU39" s="4"/>
      <c r="AV39" s="4"/>
      <c r="AW39" s="4"/>
      <c r="AX39" s="5"/>
      <c r="AY39" s="4"/>
      <c r="AZ39" s="4"/>
    </row>
    <row r="40" spans="1:52" ht="18" customHeight="1">
      <c r="A40" s="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  <c r="AP40" s="3"/>
      <c r="AQ40" s="3"/>
      <c r="AR40" s="3"/>
      <c r="AS40" s="3"/>
      <c r="AT40" s="3"/>
      <c r="AU40" s="4"/>
      <c r="AV40" s="4"/>
      <c r="AW40" s="4"/>
      <c r="AX40" s="5"/>
      <c r="AY40" s="4"/>
      <c r="AZ40" s="4"/>
    </row>
    <row r="41" spans="1:52" ht="18" customHeight="1">
      <c r="A41" s="9"/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  <c r="AP41" s="3"/>
      <c r="AQ41" s="3"/>
      <c r="AR41" s="3"/>
      <c r="AS41" s="107" t="s">
        <v>11</v>
      </c>
      <c r="AT41" s="107"/>
      <c r="AU41" s="107" t="s">
        <v>12</v>
      </c>
      <c r="AV41" s="107"/>
      <c r="AW41" s="107" t="s">
        <v>13</v>
      </c>
      <c r="AX41" s="108"/>
      <c r="AY41" s="4"/>
      <c r="AZ41" s="4"/>
    </row>
    <row r="42" spans="1:52" ht="18" customHeight="1">
      <c r="A42" s="9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109"/>
      <c r="AT42" s="110"/>
      <c r="AU42" s="109"/>
      <c r="AV42" s="110"/>
      <c r="AW42" s="109"/>
      <c r="AX42" s="112"/>
      <c r="AY42" s="4"/>
      <c r="AZ42" s="4"/>
    </row>
    <row r="43" spans="1:52" ht="18" customHeight="1">
      <c r="A43" s="9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  <c r="AP43" s="3"/>
      <c r="AQ43" s="3"/>
      <c r="AR43" s="3"/>
      <c r="AS43" s="110"/>
      <c r="AT43" s="110"/>
      <c r="AU43" s="110"/>
      <c r="AV43" s="110"/>
      <c r="AW43" s="110"/>
      <c r="AX43" s="112"/>
      <c r="AY43" s="4"/>
      <c r="AZ43" s="4"/>
    </row>
    <row r="44" spans="1:52" ht="18" customHeight="1">
      <c r="A44" s="65" t="s">
        <v>18</v>
      </c>
      <c r="B44" s="60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  <c r="AP44" s="3"/>
      <c r="AQ44" s="3"/>
      <c r="AR44" s="3"/>
      <c r="AS44" s="110"/>
      <c r="AT44" s="110"/>
      <c r="AU44" s="110"/>
      <c r="AV44" s="110"/>
      <c r="AW44" s="110"/>
      <c r="AX44" s="112"/>
      <c r="AY44" s="4"/>
      <c r="AZ44" s="4"/>
    </row>
    <row r="45" spans="1:52" ht="18" customHeight="1" thickBot="1">
      <c r="A45" s="105">
        <v>2009</v>
      </c>
      <c r="B45" s="106"/>
      <c r="C45" s="61" t="s">
        <v>20</v>
      </c>
      <c r="D45" s="62">
        <v>8</v>
      </c>
      <c r="E45" s="61" t="s">
        <v>21</v>
      </c>
      <c r="F45" s="62">
        <v>1</v>
      </c>
      <c r="G45" s="61" t="s">
        <v>22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111"/>
      <c r="AT45" s="111"/>
      <c r="AU45" s="111"/>
      <c r="AV45" s="111"/>
      <c r="AW45" s="111"/>
      <c r="AX45" s="113"/>
      <c r="AY45" s="4"/>
      <c r="AZ45" s="4"/>
    </row>
    <row r="46" spans="1:52" ht="25.5" customHeight="1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3"/>
      <c r="AN46" s="103" t="str">
        <f>'入力表'!C25</f>
        <v>株式会社　ホームプランニング</v>
      </c>
      <c r="AO46" s="104"/>
      <c r="AP46" s="104"/>
      <c r="AQ46" s="104"/>
      <c r="AR46" s="104"/>
      <c r="AS46" s="104"/>
      <c r="AT46" s="104"/>
      <c r="AU46" s="104"/>
      <c r="AV46" s="104"/>
      <c r="AW46" s="104"/>
      <c r="AX46" s="104"/>
      <c r="AY46" s="8"/>
      <c r="AZ46" s="4"/>
    </row>
    <row r="47" spans="1:18" ht="14.25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3"/>
    </row>
    <row r="48" spans="1:18" ht="14.25" customHeight="1">
      <c r="A48" s="11"/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3"/>
    </row>
    <row r="49" spans="1:17" ht="14.25" customHeight="1">
      <c r="A49" s="11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  <row r="50" spans="1:17" ht="14.25" customHeight="1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</row>
    <row r="51" spans="1:17" ht="14.2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7" ht="14.2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</row>
    <row r="53" spans="1:17" ht="14.2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</row>
    <row r="54" spans="1:17" ht="14.2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</row>
    <row r="55" spans="1:17" ht="14.2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</row>
    <row r="56" spans="1:17" ht="14.2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</row>
    <row r="57" spans="1:17" ht="14.2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</row>
    <row r="58" spans="1:17" ht="14.2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</row>
    <row r="59" spans="1:17" ht="14.2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</row>
    <row r="60" spans="1:17" ht="14.2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</row>
    <row r="61" spans="1:17" ht="14.2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</row>
    <row r="62" spans="1:17" ht="14.2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</row>
    <row r="63" spans="1:17" ht="14.2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</row>
    <row r="64" spans="1:17" ht="14.2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</row>
    <row r="65" spans="1:17" ht="14.2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</row>
    <row r="66" spans="1:17" ht="14.2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</row>
    <row r="67" spans="1:17" ht="14.2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</row>
    <row r="68" spans="1:17" ht="14.2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</row>
    <row r="69" spans="1:17" ht="14.2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4.2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4.2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4.2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4.2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4.2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4.2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4.2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4.2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4.2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4.2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4.2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1:17" ht="14.2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1:17" ht="14.2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1:17" ht="14.2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</row>
    <row r="84" spans="1:17" ht="14.2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</row>
    <row r="85" spans="1:17" ht="14.2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</row>
    <row r="86" spans="1:17" ht="14.2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</row>
    <row r="87" spans="1:17" ht="14.2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 spans="1:17" ht="14.2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</row>
    <row r="89" spans="1:17" ht="14.2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</row>
    <row r="90" spans="1:17" ht="14.2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 spans="1:17" ht="14.2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</row>
    <row r="92" spans="1:17" ht="14.2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</row>
    <row r="93" spans="1:17" ht="14.2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</row>
    <row r="94" spans="1:17" ht="14.2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</row>
    <row r="95" spans="1:17" ht="14.2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</row>
    <row r="96" spans="1:17" ht="14.2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</row>
    <row r="97" spans="1:17" ht="14.2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</row>
    <row r="98" spans="1:17" ht="14.2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99" spans="1:17" ht="14.2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</row>
    <row r="100" spans="1:17" ht="14.2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</row>
    <row r="101" spans="1:17" ht="14.2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</row>
    <row r="102" spans="1:17" ht="14.2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</row>
    <row r="103" spans="1:17" ht="14.2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</row>
    <row r="104" spans="1:17" ht="14.2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</row>
    <row r="105" spans="1:17" ht="14.2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</row>
    <row r="106" spans="1:17" ht="14.2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</row>
    <row r="107" spans="1:17" ht="14.2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</row>
    <row r="108" spans="1:17" ht="14.2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</row>
    <row r="109" spans="1:17" ht="14.2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</row>
    <row r="110" spans="1:17" ht="14.2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</row>
    <row r="111" spans="1:17" ht="14.2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</row>
    <row r="112" spans="1:17" ht="14.2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</row>
    <row r="113" spans="1:17" ht="14.2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</row>
    <row r="114" spans="1:17" ht="14.2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</row>
    <row r="115" spans="1:17" ht="14.2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</row>
    <row r="116" spans="1:17" ht="14.2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</row>
    <row r="117" spans="1:17" ht="14.2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</row>
    <row r="118" spans="1:17" ht="14.2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</row>
    <row r="119" spans="1:17" ht="14.2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ht="14.2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ht="14.2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ht="14.2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4.2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4.2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4.2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4.2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4.2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4.2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4.2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4.2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4.2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4.2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4.2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4.2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4.2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4.2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4.2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4.2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4.2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4.2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4.2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4.2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4.2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4.2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4.2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4.2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4.2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4.2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4.2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4.2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4.2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4.2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4.2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4.2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4.2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4.2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4.2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4.2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4.2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4.2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4.2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4.2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4.2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4.2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4.2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4.2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4.2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4.2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4.2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4.2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4.2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4.2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4.2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4.2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4.2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4.2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4.2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4.2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4.2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4.2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4.2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4.2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4.2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4.2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4.2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4.2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4.2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4.2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4.2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4.2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4.2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4.2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4.2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4.2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4.2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4.2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4.2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4.2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4.2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4.2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4.2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4.2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4.2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4.2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4.2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4.2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4.2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4.2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4.2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4.2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4.2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4.2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4.2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4.2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4.2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4.2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4.2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4.2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4.2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4.2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4.2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4.2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4.2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4.2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4.2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4.2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4.2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4.2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4.2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4.2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4.2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4.2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4.2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4.2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4.2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4.2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4.2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4.2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ht="14.2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ht="14.2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ht="14.2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ht="14.2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ht="14.2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ht="14.2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  <row r="245" spans="1:17" ht="14.2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</row>
    <row r="246" spans="1:17" ht="14.2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</row>
    <row r="247" spans="1:17" ht="14.2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</row>
    <row r="248" spans="1:17" ht="14.2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</row>
    <row r="249" spans="1:17" ht="14.2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</row>
    <row r="250" spans="1:17" ht="14.2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</row>
    <row r="251" spans="1:17" ht="14.2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</row>
    <row r="252" spans="1:17" ht="14.2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</row>
    <row r="253" spans="1:17" ht="14.2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</row>
    <row r="254" spans="1:17" ht="14.2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</row>
    <row r="255" spans="1:17" ht="14.2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</row>
    <row r="256" spans="1:17" ht="14.2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</row>
    <row r="257" spans="1:17" ht="14.2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</row>
    <row r="258" spans="1:17" ht="14.2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</row>
    <row r="259" spans="1:17" ht="14.2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</row>
    <row r="260" spans="1:17" ht="14.2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</row>
    <row r="261" spans="1:17" ht="14.2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</row>
    <row r="262" spans="1:17" ht="14.2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</row>
    <row r="263" spans="1:17" ht="14.2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</row>
    <row r="264" spans="1:17" ht="14.2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</row>
    <row r="265" spans="1:17" ht="14.2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</row>
    <row r="266" spans="1:17" ht="14.2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</row>
    <row r="267" spans="1:17" ht="14.2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</row>
    <row r="268" spans="1:17" ht="14.2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</row>
    <row r="269" spans="1:17" ht="14.2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</row>
    <row r="270" spans="1:17" ht="14.2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</row>
    <row r="271" spans="1:17" ht="14.2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</row>
    <row r="272" spans="1:17" ht="14.2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</row>
    <row r="273" spans="1:17" ht="14.2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</row>
    <row r="274" spans="1:17" ht="14.2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</row>
    <row r="275" spans="1:17" ht="14.2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</row>
    <row r="276" spans="1:17" ht="14.2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</row>
    <row r="277" spans="1:17" ht="14.2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</row>
    <row r="278" spans="1:17" ht="14.2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</row>
    <row r="279" spans="1:17" ht="14.2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</row>
    <row r="280" spans="1:17" ht="14.2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</row>
    <row r="281" spans="1:17" ht="14.2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</row>
    <row r="282" spans="1:17" ht="14.2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</row>
    <row r="283" spans="1:17" ht="14.2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</row>
    <row r="284" spans="1:17" ht="14.2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</row>
    <row r="285" spans="1:17" ht="14.2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</row>
    <row r="286" spans="1:17" ht="14.2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</row>
    <row r="287" spans="1:17" ht="14.2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</row>
    <row r="288" spans="1:17" ht="14.2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</row>
    <row r="289" spans="1:17" ht="14.2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</row>
    <row r="290" spans="1:17" ht="14.2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</row>
    <row r="291" spans="1:17" ht="14.2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</row>
    <row r="292" spans="1:17" ht="14.2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</row>
    <row r="293" spans="1:17" ht="14.2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</row>
    <row r="294" spans="1:17" ht="14.2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</row>
    <row r="295" spans="1:17" ht="14.2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</row>
    <row r="296" spans="1:17" ht="14.2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</row>
    <row r="297" spans="1:17" ht="14.2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</row>
    <row r="298" spans="1:17" ht="14.2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</row>
    <row r="299" spans="1:17" ht="14.2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</row>
    <row r="300" spans="1:17" ht="14.2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</row>
    <row r="301" spans="1:17" ht="14.2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</row>
    <row r="302" spans="1:17" ht="14.2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</row>
    <row r="303" spans="1:17" ht="14.2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</row>
    <row r="304" spans="1:17" ht="14.2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</row>
    <row r="305" spans="1:17" ht="14.2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</row>
    <row r="306" spans="1:17" ht="14.2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</row>
    <row r="307" spans="1:17" ht="14.2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</row>
    <row r="308" spans="1:17" ht="14.2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</row>
    <row r="309" spans="1:17" ht="14.2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</row>
    <row r="310" spans="1:17" ht="14.2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</row>
    <row r="311" spans="1:17" ht="14.2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</row>
    <row r="312" spans="1:17" ht="14.2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</row>
    <row r="313" spans="1:17" ht="14.2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</row>
    <row r="314" spans="1:17" ht="14.2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</row>
    <row r="315" spans="1:17" ht="14.2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</row>
    <row r="316" spans="1:17" ht="14.2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</row>
    <row r="317" spans="1:17" ht="14.2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</row>
    <row r="318" spans="1:17" ht="14.2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</row>
    <row r="319" spans="1:17" ht="14.2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</row>
    <row r="320" spans="1:17" ht="14.2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</row>
    <row r="321" spans="1:17" ht="14.2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</row>
    <row r="322" spans="1:17" ht="14.2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</row>
    <row r="323" spans="1:17" ht="14.2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</row>
    <row r="324" spans="1:17" ht="14.2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</row>
    <row r="325" spans="1:17" ht="14.2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</row>
    <row r="326" spans="1:17" ht="14.2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</row>
    <row r="327" spans="1:17" ht="14.2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</row>
    <row r="328" spans="1:17" ht="14.2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</row>
    <row r="329" spans="1:17" ht="14.2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</row>
    <row r="330" spans="1:17" ht="14.2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</row>
    <row r="331" spans="1:17" ht="14.2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</row>
    <row r="332" spans="1:17" ht="14.2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</row>
    <row r="333" spans="1:17" ht="14.2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</row>
    <row r="334" spans="1:17" ht="14.2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</row>
    <row r="335" spans="1:17" ht="14.2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</row>
    <row r="336" spans="1:17" ht="14.2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</row>
    <row r="337" spans="1:17" ht="14.2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</row>
    <row r="338" spans="1:17" ht="14.2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</row>
    <row r="339" spans="1:17" ht="14.2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</row>
    <row r="340" spans="1:17" ht="14.2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</row>
    <row r="341" spans="1:17" ht="14.2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</row>
    <row r="342" spans="1:17" ht="14.2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</row>
    <row r="343" spans="1:17" ht="14.2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</row>
    <row r="344" spans="1:17" ht="14.2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</row>
    <row r="345" spans="1:17" ht="14.2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</row>
    <row r="346" spans="1:17" ht="14.2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</row>
    <row r="347" spans="1:17" ht="14.2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</row>
    <row r="348" spans="1:17" ht="14.2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</row>
    <row r="349" spans="1:17" ht="14.2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</row>
    <row r="350" spans="1:17" ht="14.2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</row>
    <row r="351" spans="1:17" ht="14.2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</row>
    <row r="352" spans="1:17" ht="14.2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</row>
    <row r="353" spans="1:17" ht="14.2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</row>
    <row r="354" spans="1:17" ht="14.2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</row>
    <row r="355" spans="1:17" ht="14.2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</row>
    <row r="356" spans="1:17" ht="14.2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</row>
    <row r="357" spans="1:17" ht="14.2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</row>
    <row r="358" spans="1:17" ht="14.2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</row>
    <row r="359" spans="1:17" ht="14.2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</row>
    <row r="360" spans="1:17" ht="14.2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</row>
    <row r="361" spans="1:17" ht="14.2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</row>
    <row r="362" spans="1:17" ht="14.2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</row>
    <row r="363" spans="1:17" ht="14.2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</row>
    <row r="364" spans="1:17" ht="14.2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</row>
    <row r="365" spans="1:17" ht="14.2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</row>
    <row r="366" spans="1:17" ht="14.2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</row>
    <row r="367" spans="1:17" ht="14.2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</row>
    <row r="368" spans="1:17" ht="14.2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</row>
    <row r="369" spans="1:17" ht="14.2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</row>
    <row r="370" spans="1:17" ht="14.2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</row>
    <row r="371" spans="1:17" ht="14.2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</row>
    <row r="372" spans="1:17" ht="14.2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</row>
    <row r="373" spans="1:17" ht="14.2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</row>
    <row r="374" spans="1:17" ht="14.2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</row>
    <row r="375" spans="1:17" ht="14.2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</row>
    <row r="376" spans="1:17" ht="14.2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</row>
    <row r="377" spans="1:17" ht="14.2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</row>
    <row r="378" spans="1:17" ht="14.2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</row>
    <row r="379" spans="1:17" ht="14.2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</row>
    <row r="380" spans="1:17" ht="14.2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</row>
    <row r="381" spans="1:17" ht="14.2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</row>
    <row r="382" spans="1:17" ht="14.2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</row>
    <row r="383" spans="1:17" ht="14.2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</row>
    <row r="384" spans="1:17" ht="14.2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</row>
    <row r="385" spans="1:17" ht="14.2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</row>
    <row r="386" spans="1:17" ht="14.2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</row>
    <row r="387" spans="1:17" ht="14.2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</row>
    <row r="388" spans="1:17" ht="14.2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</row>
    <row r="389" spans="1:17" ht="14.2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</row>
    <row r="390" spans="1:17" ht="14.2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</row>
    <row r="391" spans="1:17" ht="14.2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</row>
    <row r="392" spans="1:17" ht="14.2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</row>
    <row r="393" spans="1:17" ht="14.2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</row>
    <row r="394" spans="1:17" ht="14.2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</row>
    <row r="395" spans="1:17" ht="14.2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</row>
    <row r="396" spans="1:17" ht="14.2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</row>
    <row r="397" spans="1:17" ht="14.2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</row>
    <row r="398" spans="1:17" ht="14.2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</row>
    <row r="399" spans="1:17" ht="14.2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</row>
    <row r="400" spans="1:17" ht="14.2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</row>
    <row r="401" spans="1:17" ht="14.2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</row>
    <row r="402" spans="1:17" ht="14.2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</row>
    <row r="403" spans="1:17" ht="14.2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</row>
    <row r="404" spans="1:17" ht="14.2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</row>
    <row r="405" spans="1:17" ht="14.2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</row>
    <row r="406" spans="1:17" ht="14.2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</row>
    <row r="407" spans="1:17" ht="14.2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</row>
    <row r="408" spans="1:17" ht="14.2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</row>
    <row r="409" spans="1:17" ht="14.2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</row>
    <row r="410" spans="1:17" ht="14.2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</row>
    <row r="411" spans="1:17" ht="14.2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</row>
    <row r="412" spans="1:17" ht="14.2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</row>
    <row r="413" spans="1:17" ht="14.2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</row>
    <row r="414" spans="1:17" ht="14.2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</row>
    <row r="415" spans="1:17" ht="14.2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</row>
    <row r="416" spans="1:17" ht="14.2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</row>
    <row r="417" spans="1:17" ht="14.2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</row>
    <row r="418" spans="1:17" ht="14.2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</row>
    <row r="419" spans="1:17" ht="14.2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</row>
    <row r="420" spans="1:17" ht="14.2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</row>
    <row r="421" spans="1:17" ht="14.2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</row>
    <row r="422" spans="1:17" ht="14.2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</row>
    <row r="423" spans="1:17" ht="14.2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</row>
    <row r="424" spans="1:17" ht="14.2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</row>
    <row r="425" spans="1:17" ht="14.2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</row>
    <row r="426" spans="1:17" ht="14.2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</row>
    <row r="427" spans="1:17" ht="14.2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</row>
    <row r="428" spans="1:17" ht="14.2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</row>
    <row r="429" spans="1:17" ht="14.2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</row>
    <row r="430" spans="1:17" ht="14.2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</row>
    <row r="431" spans="1:17" ht="14.2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</row>
    <row r="432" spans="1:17" ht="14.2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</row>
    <row r="433" spans="1:17" ht="14.2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</row>
    <row r="434" spans="1:17" ht="14.2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</row>
    <row r="435" spans="1:17" ht="14.2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</row>
    <row r="436" spans="1:17" ht="14.2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</row>
    <row r="437" spans="1:17" ht="14.2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</row>
    <row r="438" spans="1:17" ht="14.2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</row>
    <row r="439" spans="1:17" ht="14.2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</row>
    <row r="440" spans="1:17" ht="14.2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</row>
    <row r="441" spans="1:17" ht="14.2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</row>
    <row r="442" spans="1:17" ht="14.2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</row>
    <row r="443" spans="1:17" ht="14.2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</row>
    <row r="444" spans="1:17" ht="14.2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</row>
    <row r="445" spans="1:17" ht="14.2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</row>
    <row r="446" spans="1:17" ht="14.2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</row>
    <row r="447" spans="1:17" ht="14.2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</row>
    <row r="448" spans="1:17" ht="14.2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</row>
    <row r="449" spans="1:17" ht="14.2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</row>
    <row r="450" spans="1:17" ht="14.2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</row>
    <row r="451" spans="1:17" ht="14.2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</row>
    <row r="452" spans="1:17" ht="14.2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</row>
    <row r="453" spans="1:17" ht="14.2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</row>
    <row r="454" spans="1:17" ht="14.2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</row>
    <row r="455" spans="1:17" ht="14.2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</row>
    <row r="456" spans="1:17" ht="14.2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</row>
    <row r="457" spans="1:17" ht="14.2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</row>
    <row r="458" spans="1:17" ht="14.2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</row>
    <row r="459" spans="1:17" ht="14.2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</row>
    <row r="460" spans="1:17" ht="14.2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</row>
    <row r="461" spans="1:17" ht="14.2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</row>
    <row r="462" spans="1:17" ht="14.2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</row>
    <row r="463" spans="1:17" ht="14.2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</row>
    <row r="464" spans="1:17" ht="14.2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</row>
    <row r="465" spans="1:17" ht="14.2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</row>
    <row r="466" spans="1:17" ht="14.2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</row>
    <row r="467" spans="1:17" ht="14.2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</row>
    <row r="468" spans="1:17" ht="14.2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</row>
    <row r="469" spans="1:17" ht="14.2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</row>
    <row r="470" spans="1:17" ht="14.2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</row>
    <row r="471" spans="1:17" ht="14.2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</row>
    <row r="472" spans="1:17" ht="14.2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</row>
    <row r="473" spans="1:17" ht="14.2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</row>
    <row r="474" spans="1:17" ht="14.2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</row>
    <row r="475" spans="1:17" ht="14.2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</row>
    <row r="476" spans="1:17" ht="14.2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</row>
    <row r="477" spans="1:17" ht="14.2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</row>
    <row r="478" spans="1:17" ht="14.2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</row>
    <row r="479" spans="1:17" ht="14.2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</row>
    <row r="480" spans="1:17" ht="14.2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</row>
    <row r="481" spans="1:17" ht="14.2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</row>
    <row r="482" spans="1:17" ht="14.2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</row>
    <row r="483" spans="1:17" ht="14.2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</row>
    <row r="484" spans="1:17" ht="14.2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</row>
    <row r="485" spans="1:17" ht="14.2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</row>
    <row r="486" spans="1:17" ht="14.2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</row>
    <row r="487" spans="1:17" ht="14.2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</row>
    <row r="488" spans="1:17" ht="14.2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</row>
    <row r="489" spans="1:17" ht="14.2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</row>
    <row r="490" spans="1:17" ht="14.2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</row>
    <row r="491" spans="1:17" ht="14.2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</row>
    <row r="492" spans="1:17" ht="14.2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</row>
    <row r="493" spans="1:17" ht="14.2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</row>
    <row r="494" spans="1:17" ht="14.2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</row>
    <row r="495" spans="1:17" ht="14.2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</row>
    <row r="496" spans="1:17" ht="14.2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</row>
    <row r="497" spans="1:17" ht="14.2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</row>
    <row r="498" spans="1:17" ht="14.2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</row>
    <row r="499" spans="1:17" ht="14.2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</row>
    <row r="500" spans="1:17" ht="14.2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</row>
    <row r="501" spans="1:17" ht="14.2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</row>
    <row r="502" spans="1:17" ht="14.2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</row>
    <row r="503" spans="1:17" ht="14.2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</row>
    <row r="504" spans="1:17" ht="14.2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</row>
    <row r="505" spans="1:17" ht="14.2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</row>
    <row r="506" spans="1:17" ht="14.2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</row>
    <row r="507" spans="1:17" ht="14.2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</row>
    <row r="508" spans="1:17" ht="14.2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</row>
    <row r="509" spans="1:17" ht="14.2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</row>
    <row r="510" spans="1:17" ht="14.2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</row>
    <row r="511" spans="1:17" ht="14.2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</row>
    <row r="512" spans="1:17" ht="14.2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</row>
    <row r="513" spans="1:17" ht="14.2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</row>
    <row r="514" spans="1:17" ht="14.2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</row>
    <row r="515" spans="1:17" ht="14.2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</row>
    <row r="516" spans="1:17" ht="14.2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</row>
    <row r="517" spans="1:17" ht="14.2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</row>
    <row r="518" spans="1:17" ht="14.2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</row>
    <row r="519" spans="1:17" ht="14.2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</row>
    <row r="520" spans="1:17" ht="14.2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</row>
    <row r="521" spans="1:17" ht="14.2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</row>
    <row r="522" spans="1:17" ht="14.2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</row>
    <row r="523" spans="1:17" ht="14.2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</row>
    <row r="524" spans="1:17" ht="14.2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</row>
    <row r="525" spans="1:17" ht="14.2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</row>
    <row r="526" spans="1:17" ht="14.2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</row>
    <row r="527" spans="1:17" ht="14.2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</row>
    <row r="528" spans="1:17" ht="14.2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</row>
    <row r="529" spans="1:17" ht="14.2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</row>
    <row r="530" spans="1:17" ht="14.2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</row>
    <row r="531" spans="1:17" ht="14.2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</row>
    <row r="532" spans="1:17" ht="14.2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</row>
    <row r="533" spans="1:17" ht="14.2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</row>
    <row r="534" spans="1:17" ht="14.2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</row>
    <row r="535" spans="1:17" ht="14.2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</row>
    <row r="536" spans="1:17" ht="14.2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</row>
    <row r="537" spans="1:17" ht="14.2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</row>
    <row r="538" spans="1:17" ht="14.2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</row>
    <row r="539" spans="1:17" ht="14.2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</row>
    <row r="540" spans="1:17" ht="14.2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</row>
    <row r="541" spans="1:17" ht="14.2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</row>
    <row r="542" spans="1:17" ht="14.2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</row>
    <row r="543" spans="1:17" ht="14.2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</row>
    <row r="544" spans="1:17" ht="14.2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</row>
    <row r="545" spans="1:17" ht="14.2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</row>
    <row r="546" spans="1:17" ht="14.2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</row>
    <row r="547" spans="1:17" ht="14.2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</row>
    <row r="548" spans="1:17" ht="14.2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</row>
    <row r="549" spans="1:17" ht="14.2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</row>
    <row r="550" spans="1:17" ht="14.2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</row>
    <row r="551" spans="1:17" ht="14.2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</row>
    <row r="552" spans="1:17" ht="14.2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</row>
    <row r="553" spans="1:17" ht="14.2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</row>
    <row r="554" spans="1:17" ht="14.2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</row>
    <row r="555" spans="1:17" ht="14.2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</row>
    <row r="556" spans="1:17" ht="14.2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</row>
    <row r="557" spans="1:17" ht="14.2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</row>
    <row r="558" spans="1:17" ht="14.2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</row>
    <row r="559" spans="1:17" ht="14.2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</row>
    <row r="560" spans="1:17" ht="14.2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</row>
    <row r="561" spans="1:17" ht="14.2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</row>
    <row r="562" spans="1:17" ht="14.2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</row>
    <row r="563" spans="1:17" ht="14.2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</row>
    <row r="564" spans="1:17" ht="14.2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</row>
    <row r="565" spans="1:17" ht="14.2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</row>
    <row r="566" spans="1:17" ht="14.2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</row>
    <row r="567" spans="1:17" ht="14.2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</row>
    <row r="568" spans="1:17" ht="14.2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</row>
    <row r="569" spans="1:17" ht="14.2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</row>
    <row r="570" spans="1:17" ht="14.2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</row>
    <row r="571" spans="1:17" ht="14.2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</row>
    <row r="572" spans="1:17" ht="14.2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</row>
    <row r="573" spans="1:17" ht="14.2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</row>
    <row r="574" spans="1:17" ht="14.2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</row>
    <row r="575" spans="1:17" ht="14.2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</row>
    <row r="576" spans="1:17" ht="14.2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</row>
    <row r="577" spans="1:17" ht="14.2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</row>
    <row r="578" spans="1:17" ht="14.2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</row>
    <row r="579" spans="1:17" ht="14.2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</row>
    <row r="580" spans="1:17" ht="14.2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</row>
    <row r="581" spans="1:17" ht="14.2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</row>
    <row r="582" spans="1:17" ht="14.2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</row>
    <row r="583" spans="1:17" ht="14.2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</row>
    <row r="584" spans="1:17" ht="14.2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</row>
    <row r="585" spans="1:17" ht="14.2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</row>
    <row r="586" spans="1:17" ht="14.2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</row>
    <row r="587" spans="1:17" ht="14.2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</row>
    <row r="588" spans="1:17" ht="14.2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</row>
    <row r="589" spans="1:17" ht="14.2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</row>
    <row r="590" spans="1:17" ht="14.2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</row>
    <row r="591" spans="1:17" ht="14.2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</row>
    <row r="592" spans="1:17" ht="14.2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</row>
    <row r="593" spans="1:17" ht="14.2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</row>
    <row r="594" spans="1:17" ht="14.2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</row>
    <row r="595" spans="1:17" ht="14.2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</row>
    <row r="596" spans="1:17" ht="14.2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</row>
    <row r="597" spans="1:17" ht="14.2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</row>
    <row r="598" spans="1:17" ht="14.2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</row>
    <row r="599" spans="1:17" ht="14.2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</row>
    <row r="600" spans="1:17" ht="14.2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</row>
    <row r="601" spans="1:17" ht="14.2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</row>
    <row r="602" spans="1:17" ht="14.2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</row>
    <row r="603" spans="1:17" ht="14.2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</row>
    <row r="604" spans="1:17" ht="14.2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</row>
    <row r="605" spans="1:17" ht="14.2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</row>
    <row r="606" spans="1:17" ht="14.2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</row>
    <row r="607" spans="1:17" ht="14.2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</row>
    <row r="608" spans="1:17" ht="14.2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</row>
    <row r="609" spans="1:17" ht="14.2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</row>
    <row r="610" spans="1:17" ht="14.2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</row>
    <row r="611" spans="1:17" ht="14.2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</row>
    <row r="612" spans="1:17" ht="14.2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</row>
    <row r="613" spans="1:17" ht="14.2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</row>
    <row r="614" spans="1:17" ht="14.2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</row>
    <row r="615" spans="1:17" ht="14.2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</row>
    <row r="616" spans="1:17" ht="14.2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</row>
    <row r="617" spans="1:17" ht="14.2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</row>
    <row r="618" spans="1:17" ht="14.2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</row>
    <row r="619" spans="1:17" ht="14.2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</row>
    <row r="620" spans="1:17" ht="14.2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</row>
    <row r="621" spans="1:17" ht="14.2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</row>
    <row r="622" spans="1:17" ht="14.2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</row>
    <row r="623" spans="1:17" ht="14.2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</row>
    <row r="624" spans="1:17" ht="14.2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</row>
    <row r="625" spans="1:17" ht="14.2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</row>
    <row r="626" spans="1:17" ht="14.2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</row>
    <row r="627" spans="1:17" ht="14.2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</row>
    <row r="628" spans="1:17" ht="14.2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</row>
    <row r="629" spans="1:17" ht="14.2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</row>
    <row r="630" spans="1:17" ht="14.2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</row>
    <row r="631" spans="1:17" ht="14.2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</row>
    <row r="632" spans="1:17" ht="14.2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</row>
    <row r="633" spans="1:17" ht="14.2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</row>
    <row r="634" spans="1:17" ht="14.2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</row>
    <row r="635" spans="1:17" ht="14.2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</row>
    <row r="636" spans="1:17" ht="14.2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</row>
    <row r="637" spans="1:17" ht="14.2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</row>
    <row r="638" spans="1:17" ht="14.2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</row>
    <row r="639" spans="1:17" ht="14.2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</row>
    <row r="640" spans="1:17" ht="14.2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</row>
    <row r="641" spans="1:17" ht="14.2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</row>
    <row r="642" spans="1:17" ht="14.2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</row>
    <row r="643" spans="1:17" ht="14.2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</row>
    <row r="644" spans="1:17" ht="14.2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</row>
    <row r="645" spans="1:17" ht="14.2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</row>
    <row r="646" spans="1:17" ht="14.2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</row>
    <row r="647" spans="1:17" ht="14.2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</row>
    <row r="648" spans="1:17" ht="14.2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</row>
    <row r="649" spans="1:17" ht="14.2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</row>
    <row r="650" spans="1:17" ht="14.2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</row>
    <row r="651" spans="1:17" ht="14.2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</row>
    <row r="652" spans="1:17" ht="14.2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</row>
    <row r="653" spans="1:17" ht="14.2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</row>
    <row r="654" spans="1:17" ht="14.2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</row>
    <row r="655" spans="1:17" ht="14.2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</row>
    <row r="656" spans="1:17" ht="14.2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</row>
    <row r="657" spans="1:17" ht="14.2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</row>
    <row r="658" spans="1:17" ht="14.2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</row>
    <row r="659" spans="1:17" ht="14.2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</row>
    <row r="660" spans="1:17" ht="14.2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</row>
    <row r="661" spans="1:17" ht="14.2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</row>
    <row r="662" spans="1:17" ht="14.2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</row>
    <row r="663" spans="1:17" ht="14.2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</row>
    <row r="664" spans="1:17" ht="14.2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</row>
    <row r="665" spans="1:17" ht="14.2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</row>
    <row r="666" spans="1:17" ht="14.2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</row>
    <row r="667" spans="1:17" ht="14.2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</row>
    <row r="668" spans="1:17" ht="14.2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</row>
    <row r="669" spans="1:17" ht="14.2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</row>
    <row r="670" spans="1:17" ht="14.2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</row>
    <row r="671" spans="1:17" ht="14.2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</row>
    <row r="672" spans="1:17" ht="14.2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</row>
    <row r="673" spans="1:17" ht="14.2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</row>
    <row r="674" spans="1:17" ht="14.2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</row>
    <row r="675" spans="1:17" ht="14.2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</row>
    <row r="676" spans="1:17" ht="14.2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</row>
    <row r="677" spans="1:17" ht="14.2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</row>
    <row r="678" spans="1:17" ht="14.2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</row>
    <row r="679" spans="1:17" ht="14.2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</row>
    <row r="680" spans="1:17" ht="14.2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</row>
    <row r="681" spans="1:17" ht="14.2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</row>
    <row r="682" spans="1:17" ht="14.2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</row>
    <row r="683" spans="1:17" ht="14.2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</row>
    <row r="684" spans="1:17" ht="14.2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</row>
    <row r="685" spans="1:17" ht="14.2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</row>
    <row r="686" spans="1:17" ht="14.2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</row>
    <row r="687" spans="1:17" ht="14.2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</row>
    <row r="688" spans="1:17" ht="14.2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</row>
    <row r="689" spans="1:17" ht="14.2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</row>
    <row r="690" spans="1:17" ht="14.2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</row>
    <row r="691" spans="1:17" ht="14.2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</row>
    <row r="692" spans="1:17" ht="14.2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</row>
    <row r="693" spans="1:17" ht="14.2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</row>
    <row r="694" spans="1:17" ht="14.2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</row>
    <row r="695" spans="1:17" ht="14.2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</row>
    <row r="696" spans="1:17" ht="14.2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</row>
    <row r="697" spans="1:17" ht="14.2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</row>
    <row r="698" spans="1:17" ht="14.2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</row>
    <row r="699" spans="1:17" ht="14.2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</row>
    <row r="700" spans="1:17" ht="14.2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</row>
    <row r="701" spans="1:17" ht="14.2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</row>
    <row r="702" spans="1:17" ht="14.2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</row>
    <row r="703" spans="1:17" ht="14.2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</row>
    <row r="704" spans="1:17" ht="14.2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</row>
    <row r="705" spans="1:17" ht="14.2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</row>
    <row r="706" spans="1:17" ht="14.2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</row>
  </sheetData>
  <sheetProtection/>
  <mergeCells count="116">
    <mergeCell ref="A7:L8"/>
    <mergeCell ref="M7:R7"/>
    <mergeCell ref="M8:R8"/>
    <mergeCell ref="AM5:AN5"/>
    <mergeCell ref="AJ2:AK2"/>
    <mergeCell ref="AJ3:AK3"/>
    <mergeCell ref="A1:L3"/>
    <mergeCell ref="M1:R1"/>
    <mergeCell ref="S1:Z1"/>
    <mergeCell ref="AA1:AC1"/>
    <mergeCell ref="A17:L18"/>
    <mergeCell ref="M17:R17"/>
    <mergeCell ref="M18:R18"/>
    <mergeCell ref="A19:L20"/>
    <mergeCell ref="A9:L10"/>
    <mergeCell ref="M9:R9"/>
    <mergeCell ref="M10:R10"/>
    <mergeCell ref="A11:L12"/>
    <mergeCell ref="A33:L34"/>
    <mergeCell ref="M33:R33"/>
    <mergeCell ref="M34:R34"/>
    <mergeCell ref="A35:L36"/>
    <mergeCell ref="A25:L26"/>
    <mergeCell ref="M25:R25"/>
    <mergeCell ref="M26:R26"/>
    <mergeCell ref="A27:L28"/>
    <mergeCell ref="AD1:AI1"/>
    <mergeCell ref="AJ1:AK1"/>
    <mergeCell ref="AL1:AX1"/>
    <mergeCell ref="M2:R2"/>
    <mergeCell ref="S2:U2"/>
    <mergeCell ref="W2:Z2"/>
    <mergeCell ref="AA2:AC2"/>
    <mergeCell ref="AD2:AI2"/>
    <mergeCell ref="AL2:AN2"/>
    <mergeCell ref="AO2:AP2"/>
    <mergeCell ref="AQ2:AS2"/>
    <mergeCell ref="AT2:AU2"/>
    <mergeCell ref="AV2:AX2"/>
    <mergeCell ref="M3:R3"/>
    <mergeCell ref="S3:Z3"/>
    <mergeCell ref="AA3:AC3"/>
    <mergeCell ref="AD3:AI3"/>
    <mergeCell ref="AL3:AN3"/>
    <mergeCell ref="AO3:AP3"/>
    <mergeCell ref="AQ3:AS3"/>
    <mergeCell ref="AT3:AU3"/>
    <mergeCell ref="AV3:AX3"/>
    <mergeCell ref="A4:L6"/>
    <mergeCell ref="M4:R6"/>
    <mergeCell ref="Y6:Z6"/>
    <mergeCell ref="AI5:AJ5"/>
    <mergeCell ref="AK5:AL5"/>
    <mergeCell ref="M11:R11"/>
    <mergeCell ref="M12:R12"/>
    <mergeCell ref="A13:L14"/>
    <mergeCell ref="M13:R13"/>
    <mergeCell ref="M14:R14"/>
    <mergeCell ref="A15:L16"/>
    <mergeCell ref="M15:R15"/>
    <mergeCell ref="M16:R16"/>
    <mergeCell ref="M32:R32"/>
    <mergeCell ref="M19:R19"/>
    <mergeCell ref="M20:R20"/>
    <mergeCell ref="A21:L22"/>
    <mergeCell ref="M21:R21"/>
    <mergeCell ref="M22:R22"/>
    <mergeCell ref="A23:L24"/>
    <mergeCell ref="M23:R23"/>
    <mergeCell ref="M24:R24"/>
    <mergeCell ref="AW42:AX45"/>
    <mergeCell ref="M35:R35"/>
    <mergeCell ref="M36:R36"/>
    <mergeCell ref="M27:R27"/>
    <mergeCell ref="M28:R28"/>
    <mergeCell ref="A29:L30"/>
    <mergeCell ref="M29:R29"/>
    <mergeCell ref="M30:R30"/>
    <mergeCell ref="A31:L32"/>
    <mergeCell ref="M31:R31"/>
    <mergeCell ref="S5:T5"/>
    <mergeCell ref="S6:T6"/>
    <mergeCell ref="U5:V5"/>
    <mergeCell ref="U6:V6"/>
    <mergeCell ref="W5:X5"/>
    <mergeCell ref="Y5:Z5"/>
    <mergeCell ref="W6:X6"/>
    <mergeCell ref="AI6:AJ6"/>
    <mergeCell ref="AK6:AL6"/>
    <mergeCell ref="AM6:AN6"/>
    <mergeCell ref="AO6:AP6"/>
    <mergeCell ref="AA5:AB5"/>
    <mergeCell ref="AC5:AD5"/>
    <mergeCell ref="AE5:AF5"/>
    <mergeCell ref="AG5:AH5"/>
    <mergeCell ref="AA6:AB6"/>
    <mergeCell ref="AW6:AX6"/>
    <mergeCell ref="AW41:AX41"/>
    <mergeCell ref="AC6:AD6"/>
    <mergeCell ref="AE6:AF6"/>
    <mergeCell ref="AG6:AH6"/>
    <mergeCell ref="AQ5:AR5"/>
    <mergeCell ref="AS5:AT5"/>
    <mergeCell ref="AQ6:AR6"/>
    <mergeCell ref="AS6:AT6"/>
    <mergeCell ref="AO5:AP5"/>
    <mergeCell ref="A45:B45"/>
    <mergeCell ref="S4:AX4"/>
    <mergeCell ref="AN46:AX46"/>
    <mergeCell ref="AS41:AT41"/>
    <mergeCell ref="AU41:AV41"/>
    <mergeCell ref="AS42:AT45"/>
    <mergeCell ref="AU42:AV45"/>
    <mergeCell ref="AU5:AV5"/>
    <mergeCell ref="AW5:AX5"/>
    <mergeCell ref="AU6:AV6"/>
  </mergeCells>
  <printOptions/>
  <pageMargins left="0.1968503937007874" right="0.1968503937007874" top="0.1968503937007874" bottom="0.1968503937007874" header="0.31496062992125984" footer="0.31496062992125984"/>
  <pageSetup orientation="landscape" paperSize="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700"/>
  <sheetViews>
    <sheetView zoomScale="50" zoomScaleNormal="50" zoomScalePageLayoutView="0" workbookViewId="0" topLeftCell="A1">
      <selection activeCell="A7" sqref="A7:J8"/>
    </sheetView>
  </sheetViews>
  <sheetFormatPr defaultColWidth="2.50390625" defaultRowHeight="14.25" customHeight="1"/>
  <cols>
    <col min="1" max="16" width="2.50390625" style="2" customWidth="1"/>
    <col min="17" max="17" width="8.00390625" style="2" customWidth="1"/>
    <col min="18" max="37" width="8.00390625" style="1" customWidth="1"/>
    <col min="38" max="16384" width="2.50390625" style="1" customWidth="1"/>
  </cols>
  <sheetData>
    <row r="1" spans="1:37" s="16" customFormat="1" ht="21" customHeight="1">
      <c r="A1" s="173" t="s">
        <v>9</v>
      </c>
      <c r="B1" s="174"/>
      <c r="C1" s="174"/>
      <c r="D1" s="174"/>
      <c r="E1" s="174"/>
      <c r="F1" s="174"/>
      <c r="G1" s="174"/>
      <c r="H1" s="174"/>
      <c r="I1" s="174"/>
      <c r="J1" s="174"/>
      <c r="K1" s="179" t="s">
        <v>14</v>
      </c>
      <c r="L1" s="180"/>
      <c r="M1" s="180"/>
      <c r="N1" s="180"/>
      <c r="O1" s="180"/>
      <c r="P1" s="181"/>
      <c r="Q1" s="182" t="str">
        <f>'入力表'!C8</f>
        <v>○○○○改修工事</v>
      </c>
      <c r="R1" s="183"/>
      <c r="S1" s="183"/>
      <c r="T1" s="183"/>
      <c r="U1" s="183"/>
      <c r="V1" s="184" t="s">
        <v>0</v>
      </c>
      <c r="W1" s="186"/>
      <c r="X1" s="182" t="str">
        <f>'入力表'!C23</f>
        <v>○○○株式会社</v>
      </c>
      <c r="Y1" s="185"/>
      <c r="Z1" s="185"/>
      <c r="AA1" s="202" t="s">
        <v>80</v>
      </c>
      <c r="AB1" s="203"/>
      <c r="AC1" s="183"/>
      <c r="AD1" s="183"/>
      <c r="AE1" s="183"/>
      <c r="AF1" s="183"/>
      <c r="AG1" s="183"/>
      <c r="AH1" s="183"/>
      <c r="AI1" s="183"/>
      <c r="AJ1" s="183"/>
      <c r="AK1" s="216"/>
    </row>
    <row r="2" spans="1:37" s="16" customFormat="1" ht="21" customHeight="1">
      <c r="A2" s="175"/>
      <c r="B2" s="176"/>
      <c r="C2" s="176"/>
      <c r="D2" s="176"/>
      <c r="E2" s="176"/>
      <c r="F2" s="176"/>
      <c r="G2" s="176"/>
      <c r="H2" s="176"/>
      <c r="I2" s="176"/>
      <c r="J2" s="176"/>
      <c r="K2" s="163" t="s">
        <v>15</v>
      </c>
      <c r="L2" s="147"/>
      <c r="M2" s="147"/>
      <c r="N2" s="147"/>
      <c r="O2" s="147"/>
      <c r="P2" s="164"/>
      <c r="Q2" s="165">
        <f>'入力表'!C16</f>
        <v>40026</v>
      </c>
      <c r="R2" s="199"/>
      <c r="S2" s="25" t="s">
        <v>83</v>
      </c>
      <c r="T2" s="167">
        <f>'入力表'!C17</f>
        <v>40055</v>
      </c>
      <c r="U2" s="195"/>
      <c r="V2" s="163" t="s">
        <v>1</v>
      </c>
      <c r="W2" s="164"/>
      <c r="X2" s="171" t="str">
        <f>'入力表'!C24</f>
        <v>○○○設計事務所</v>
      </c>
      <c r="Y2" s="195"/>
      <c r="Z2" s="195"/>
      <c r="AA2" s="163" t="s">
        <v>81</v>
      </c>
      <c r="AB2" s="199"/>
      <c r="AC2" s="147" t="str">
        <f>'入力表'!C27</f>
        <v>事務所ビル</v>
      </c>
      <c r="AD2" s="147"/>
      <c r="AE2" s="199" t="s">
        <v>4</v>
      </c>
      <c r="AF2" s="199"/>
      <c r="AG2" s="51" t="str">
        <f>'入力表'!C29</f>
        <v>150㎡</v>
      </c>
      <c r="AH2" s="199" t="s">
        <v>6</v>
      </c>
      <c r="AI2" s="199"/>
      <c r="AJ2" s="148" t="str">
        <f>'入力表'!C31</f>
        <v>450㎡</v>
      </c>
      <c r="AK2" s="212"/>
    </row>
    <row r="3" spans="1:37" s="16" customFormat="1" ht="21" customHeight="1">
      <c r="A3" s="177"/>
      <c r="B3" s="178"/>
      <c r="C3" s="178"/>
      <c r="D3" s="178"/>
      <c r="E3" s="178"/>
      <c r="F3" s="178"/>
      <c r="G3" s="178"/>
      <c r="H3" s="178"/>
      <c r="I3" s="178"/>
      <c r="J3" s="178"/>
      <c r="K3" s="150" t="s">
        <v>16</v>
      </c>
      <c r="L3" s="151"/>
      <c r="M3" s="151"/>
      <c r="N3" s="151"/>
      <c r="O3" s="151"/>
      <c r="P3" s="152"/>
      <c r="Q3" s="201">
        <f>'入力表'!C10</f>
        <v>39965</v>
      </c>
      <c r="R3" s="168"/>
      <c r="S3" s="168"/>
      <c r="T3" s="168"/>
      <c r="U3" s="168"/>
      <c r="V3" s="163" t="s">
        <v>2</v>
      </c>
      <c r="W3" s="164"/>
      <c r="X3" s="171" t="str">
        <f>'入力表'!C25</f>
        <v>株式会社　ホームプランニング</v>
      </c>
      <c r="Y3" s="195"/>
      <c r="Z3" s="195"/>
      <c r="AA3" s="150" t="s">
        <v>82</v>
      </c>
      <c r="AB3" s="200"/>
      <c r="AC3" s="147" t="str">
        <f>'入力表'!C28</f>
        <v>RC造　４階建</v>
      </c>
      <c r="AD3" s="147"/>
      <c r="AE3" s="200" t="s">
        <v>5</v>
      </c>
      <c r="AF3" s="200"/>
      <c r="AG3" s="51" t="str">
        <f>'入力表'!C30</f>
        <v>100㎡</v>
      </c>
      <c r="AH3" s="200" t="s">
        <v>79</v>
      </c>
      <c r="AI3" s="200"/>
      <c r="AJ3" s="191" t="str">
        <f>'入力表'!C32</f>
        <v>なし</v>
      </c>
      <c r="AK3" s="211"/>
    </row>
    <row r="4" spans="1:37" s="16" customFormat="1" ht="17.25" customHeight="1">
      <c r="A4" s="127" t="s">
        <v>10</v>
      </c>
      <c r="B4" s="128"/>
      <c r="C4" s="128"/>
      <c r="D4" s="128"/>
      <c r="E4" s="128"/>
      <c r="F4" s="128"/>
      <c r="G4" s="128"/>
      <c r="H4" s="128"/>
      <c r="I4" s="128"/>
      <c r="J4" s="128"/>
      <c r="K4" s="204" t="s">
        <v>78</v>
      </c>
      <c r="L4" s="205"/>
      <c r="M4" s="205"/>
      <c r="N4" s="205"/>
      <c r="O4" s="205"/>
      <c r="P4" s="205"/>
      <c r="Q4" s="144" t="s">
        <v>23</v>
      </c>
      <c r="R4" s="155"/>
      <c r="S4" s="155"/>
      <c r="T4" s="155"/>
      <c r="U4" s="155"/>
      <c r="V4" s="155"/>
      <c r="W4" s="155"/>
      <c r="X4" s="155"/>
      <c r="Y4" s="155"/>
      <c r="Z4" s="155"/>
      <c r="AA4" s="155"/>
      <c r="AB4" s="155"/>
      <c r="AC4" s="155"/>
      <c r="AD4" s="155"/>
      <c r="AE4" s="155"/>
      <c r="AF4" s="155"/>
      <c r="AG4" s="155"/>
      <c r="AH4" s="155"/>
      <c r="AI4" s="155"/>
      <c r="AJ4" s="155"/>
      <c r="AK4" s="198"/>
    </row>
    <row r="5" spans="1:37" ht="17.25" customHeight="1">
      <c r="A5" s="130"/>
      <c r="B5" s="131"/>
      <c r="C5" s="131"/>
      <c r="D5" s="131"/>
      <c r="E5" s="131"/>
      <c r="F5" s="131"/>
      <c r="G5" s="131"/>
      <c r="H5" s="131"/>
      <c r="I5" s="131"/>
      <c r="J5" s="131"/>
      <c r="K5" s="206"/>
      <c r="L5" s="207"/>
      <c r="M5" s="207"/>
      <c r="N5" s="207"/>
      <c r="O5" s="207"/>
      <c r="P5" s="208"/>
      <c r="Q5" s="78">
        <f>DAY(DATE($A51,$D51,$F51))</f>
        <v>1</v>
      </c>
      <c r="R5" s="78">
        <f>DAY(DATE($A51,$D51,$F51)+1)</f>
        <v>2</v>
      </c>
      <c r="S5" s="78">
        <f>DAY(DATE($A51,$D51,$F51)+2)</f>
        <v>3</v>
      </c>
      <c r="T5" s="78">
        <f>DAY(DATE($A51,$D51,$F51)+3)</f>
        <v>4</v>
      </c>
      <c r="U5" s="78">
        <f>DAY(DATE($A51,$D51,$F51)+4)</f>
        <v>5</v>
      </c>
      <c r="V5" s="78">
        <f>DAY(DATE($A51,$D51,$F51)+5)</f>
        <v>6</v>
      </c>
      <c r="W5" s="78">
        <f>DAY(DATE($A51,$D51,$F51)+6)</f>
        <v>7</v>
      </c>
      <c r="X5" s="78">
        <f>DAY(DATE($A51,$D51,$F51)+7)</f>
        <v>8</v>
      </c>
      <c r="Y5" s="78">
        <f>DAY(DATE($A51,$D51,$F51)+8)</f>
        <v>9</v>
      </c>
      <c r="Z5" s="78">
        <f>DAY(DATE($A51,$D51,$F51)+9)</f>
        <v>10</v>
      </c>
      <c r="AA5" s="78">
        <f>DAY(DATE($A51,$D51,$F51)+10)</f>
        <v>11</v>
      </c>
      <c r="AB5" s="78">
        <f>DAY(DATE($A51,$D51,$F51)+11)</f>
        <v>12</v>
      </c>
      <c r="AC5" s="78">
        <f>DAY(DATE($A51,$D51,$F51)+12)</f>
        <v>13</v>
      </c>
      <c r="AD5" s="78">
        <f>DAY(DATE($A51,$D51,$F51)+13)</f>
        <v>14</v>
      </c>
      <c r="AE5" s="78">
        <f>DAY(DATE($A51,$D51,$F51)+14)</f>
        <v>15</v>
      </c>
      <c r="AF5" s="78">
        <f>DAY(DATE($A51,$D51,$F51)+15)</f>
        <v>16</v>
      </c>
      <c r="AG5" s="78">
        <f>DAY(DATE($A51,$D51,$F51)+16)</f>
        <v>17</v>
      </c>
      <c r="AH5" s="78">
        <f>DAY(DATE($A51,$D51,$F51)+17)</f>
        <v>18</v>
      </c>
      <c r="AI5" s="78">
        <f>DAY(DATE($A51,$D51,$F51)+18)</f>
        <v>19</v>
      </c>
      <c r="AJ5" s="78">
        <f>DAY(DATE($A51,$D51,$F51)+19)</f>
        <v>20</v>
      </c>
      <c r="AK5" s="79">
        <f>DAY(DATE($A51,$D51,$F51)+20)</f>
        <v>21</v>
      </c>
    </row>
    <row r="6" spans="1:37" ht="17.25" customHeight="1">
      <c r="A6" s="133"/>
      <c r="B6" s="134"/>
      <c r="C6" s="134"/>
      <c r="D6" s="134"/>
      <c r="E6" s="134"/>
      <c r="F6" s="134"/>
      <c r="G6" s="134"/>
      <c r="H6" s="134"/>
      <c r="I6" s="134"/>
      <c r="J6" s="134"/>
      <c r="K6" s="150"/>
      <c r="L6" s="200"/>
      <c r="M6" s="200"/>
      <c r="N6" s="200"/>
      <c r="O6" s="200"/>
      <c r="P6" s="209"/>
      <c r="Q6" s="80" t="str">
        <f>CHOOSE(WEEKDAY(DATE($A$51,$D$51,$F$51),2),"月","火","水","木","金","土","日")</f>
        <v>土</v>
      </c>
      <c r="R6" s="80" t="str">
        <f>CHOOSE(WEEKDAY(DATE($A$51,$D$51,$F$51)+1,2),"月","火","水","木","金","土","日")</f>
        <v>日</v>
      </c>
      <c r="S6" s="80" t="str">
        <f>CHOOSE(WEEKDAY(DATE($A$51,$D$51,$F$51)+2,2),"月","火","水","木","金","土","日")</f>
        <v>月</v>
      </c>
      <c r="T6" s="80" t="str">
        <f>CHOOSE(WEEKDAY(DATE($A$51,$D$51,$F$51)+3,2),"月","火","水","木","金","土","日")</f>
        <v>火</v>
      </c>
      <c r="U6" s="80" t="str">
        <f>CHOOSE(WEEKDAY(DATE($A$51,$D$51,$F$51)+4,2),"月","火","水","木","金","土","日")</f>
        <v>水</v>
      </c>
      <c r="V6" s="80" t="str">
        <f>CHOOSE(WEEKDAY(DATE($A$51,$D$51,$F$51)+5,2),"月","火","水","木","金","土","日")</f>
        <v>木</v>
      </c>
      <c r="W6" s="80" t="str">
        <f>CHOOSE(WEEKDAY(DATE($A$51,$D$51,$F$51)+6,2),"月","火","水","木","金","土","日")</f>
        <v>金</v>
      </c>
      <c r="X6" s="80" t="str">
        <f>CHOOSE(WEEKDAY(DATE($A$51,$D$51,$F$51)+7,2),"月","火","水","木","金","土","日")</f>
        <v>土</v>
      </c>
      <c r="Y6" s="80" t="str">
        <f>CHOOSE(WEEKDAY(DATE($A$51,$D$51,$F$51)+8,2),"月","火","水","木","金","土","日")</f>
        <v>日</v>
      </c>
      <c r="Z6" s="80" t="str">
        <f>CHOOSE(WEEKDAY(DATE($A$51,$D$51,$F$51)+9,2),"月","火","水","木","金","土","日")</f>
        <v>月</v>
      </c>
      <c r="AA6" s="80" t="str">
        <f>CHOOSE(WEEKDAY(DATE($A$51,$D$51,$F$51)+10,2),"月","火","水","木","金","土","日")</f>
        <v>火</v>
      </c>
      <c r="AB6" s="80" t="str">
        <f>CHOOSE(WEEKDAY(DATE($A$51,$D$51,$F$51)+11,2),"月","火","水","木","金","土","日")</f>
        <v>水</v>
      </c>
      <c r="AC6" s="80" t="str">
        <f>CHOOSE(WEEKDAY(DATE($A$51,$D$51,$F$51)+12,2),"月","火","水","木","金","土","日")</f>
        <v>木</v>
      </c>
      <c r="AD6" s="80" t="str">
        <f>CHOOSE(WEEKDAY(DATE($A$51,$D$51,$F$51)+13,2),"月","火","水","木","金","土","日")</f>
        <v>金</v>
      </c>
      <c r="AE6" s="80" t="str">
        <f>CHOOSE(WEEKDAY(DATE($A$51,$D$51,$F$51)+14,2),"月","火","水","木","金","土","日")</f>
        <v>土</v>
      </c>
      <c r="AF6" s="80" t="str">
        <f>CHOOSE(WEEKDAY(DATE($A$51,$D$51,$F$51)+15,2),"月","火","水","木","金","土","日")</f>
        <v>日</v>
      </c>
      <c r="AG6" s="80" t="str">
        <f>CHOOSE(WEEKDAY(DATE($A$51,$D$51,$F$51)+16,2),"月","火","水","木","金","土","日")</f>
        <v>月</v>
      </c>
      <c r="AH6" s="80" t="str">
        <f>CHOOSE(WEEKDAY(DATE($A$51,$D$51,$F$51)+17,2),"月","火","水","木","金","土","日")</f>
        <v>火</v>
      </c>
      <c r="AI6" s="80" t="str">
        <f>CHOOSE(WEEKDAY(DATE($A$51,$D$51,$F$51)+18,2),"月","火","水","木","金","土","日")</f>
        <v>水</v>
      </c>
      <c r="AJ6" s="80" t="str">
        <f>CHOOSE(WEEKDAY(DATE($A$51,$D$51,$F$51)+19,2),"月","火","水","木","金","土","日")</f>
        <v>木</v>
      </c>
      <c r="AK6" s="81" t="str">
        <f>CHOOSE(WEEKDAY(DATE($A$51,$D$51,$F$51)+20,2),"月","火","水","木","金","土","日")</f>
        <v>金</v>
      </c>
    </row>
    <row r="7" spans="1:37" ht="22.5" customHeight="1">
      <c r="A7" s="114"/>
      <c r="B7" s="115"/>
      <c r="C7" s="115"/>
      <c r="D7" s="115"/>
      <c r="E7" s="115"/>
      <c r="F7" s="115"/>
      <c r="G7" s="115"/>
      <c r="H7" s="115"/>
      <c r="I7" s="115"/>
      <c r="J7" s="115"/>
      <c r="K7" s="120"/>
      <c r="L7" s="121"/>
      <c r="M7" s="121"/>
      <c r="N7" s="121"/>
      <c r="O7" s="121"/>
      <c r="P7" s="122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48"/>
    </row>
    <row r="8" spans="1:37" ht="11.25" customHeight="1">
      <c r="A8" s="117"/>
      <c r="B8" s="118"/>
      <c r="C8" s="118"/>
      <c r="D8" s="118"/>
      <c r="E8" s="118"/>
      <c r="F8" s="118"/>
      <c r="G8" s="118"/>
      <c r="H8" s="118"/>
      <c r="I8" s="118"/>
      <c r="J8" s="118"/>
      <c r="K8" s="123"/>
      <c r="L8" s="118"/>
      <c r="M8" s="118"/>
      <c r="N8" s="118"/>
      <c r="O8" s="118"/>
      <c r="P8" s="119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49"/>
    </row>
    <row r="9" spans="1:37" ht="22.5" customHeight="1">
      <c r="A9" s="114"/>
      <c r="B9" s="115"/>
      <c r="C9" s="115"/>
      <c r="D9" s="115"/>
      <c r="E9" s="115"/>
      <c r="F9" s="115"/>
      <c r="G9" s="115"/>
      <c r="H9" s="115"/>
      <c r="I9" s="115"/>
      <c r="J9" s="115"/>
      <c r="K9" s="120"/>
      <c r="L9" s="121"/>
      <c r="M9" s="121"/>
      <c r="N9" s="121"/>
      <c r="O9" s="121"/>
      <c r="P9" s="122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48"/>
    </row>
    <row r="10" spans="1:37" ht="11.25" customHeight="1">
      <c r="A10" s="117"/>
      <c r="B10" s="118"/>
      <c r="C10" s="118"/>
      <c r="D10" s="118"/>
      <c r="E10" s="118"/>
      <c r="F10" s="118"/>
      <c r="G10" s="118"/>
      <c r="H10" s="118"/>
      <c r="I10" s="118"/>
      <c r="J10" s="118"/>
      <c r="K10" s="123"/>
      <c r="L10" s="118"/>
      <c r="M10" s="118"/>
      <c r="N10" s="118"/>
      <c r="O10" s="118"/>
      <c r="P10" s="119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49"/>
    </row>
    <row r="11" spans="1:37" ht="22.5" customHeight="1">
      <c r="A11" s="114"/>
      <c r="B11" s="115"/>
      <c r="C11" s="115"/>
      <c r="D11" s="115"/>
      <c r="E11" s="115"/>
      <c r="F11" s="115"/>
      <c r="G11" s="115"/>
      <c r="H11" s="115"/>
      <c r="I11" s="115"/>
      <c r="J11" s="115"/>
      <c r="K11" s="120"/>
      <c r="L11" s="121"/>
      <c r="M11" s="121"/>
      <c r="N11" s="121"/>
      <c r="O11" s="121"/>
      <c r="P11" s="122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48"/>
    </row>
    <row r="12" spans="1:37" ht="11.25" customHeight="1">
      <c r="A12" s="117"/>
      <c r="B12" s="118"/>
      <c r="C12" s="118"/>
      <c r="D12" s="118"/>
      <c r="E12" s="118"/>
      <c r="F12" s="118"/>
      <c r="G12" s="118"/>
      <c r="H12" s="118"/>
      <c r="I12" s="118"/>
      <c r="J12" s="118"/>
      <c r="K12" s="123"/>
      <c r="L12" s="118"/>
      <c r="M12" s="118"/>
      <c r="N12" s="118"/>
      <c r="O12" s="118"/>
      <c r="P12" s="119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49"/>
    </row>
    <row r="13" spans="1:37" ht="22.5" customHeight="1">
      <c r="A13" s="114"/>
      <c r="B13" s="115"/>
      <c r="C13" s="115"/>
      <c r="D13" s="115"/>
      <c r="E13" s="115"/>
      <c r="F13" s="115"/>
      <c r="G13" s="115"/>
      <c r="H13" s="115"/>
      <c r="I13" s="115"/>
      <c r="J13" s="115"/>
      <c r="K13" s="120"/>
      <c r="L13" s="121"/>
      <c r="M13" s="121"/>
      <c r="N13" s="121"/>
      <c r="O13" s="121"/>
      <c r="P13" s="122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48"/>
    </row>
    <row r="14" spans="1:37" ht="11.25" customHeight="1">
      <c r="A14" s="117"/>
      <c r="B14" s="118"/>
      <c r="C14" s="118"/>
      <c r="D14" s="118"/>
      <c r="E14" s="118"/>
      <c r="F14" s="118"/>
      <c r="G14" s="118"/>
      <c r="H14" s="118"/>
      <c r="I14" s="118"/>
      <c r="J14" s="118"/>
      <c r="K14" s="123"/>
      <c r="L14" s="118"/>
      <c r="M14" s="118"/>
      <c r="N14" s="118"/>
      <c r="O14" s="118"/>
      <c r="P14" s="119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49"/>
    </row>
    <row r="15" spans="1:37" ht="22.5" customHeight="1">
      <c r="A15" s="114"/>
      <c r="B15" s="115"/>
      <c r="C15" s="115"/>
      <c r="D15" s="115"/>
      <c r="E15" s="115"/>
      <c r="F15" s="115"/>
      <c r="G15" s="115"/>
      <c r="H15" s="115"/>
      <c r="I15" s="115"/>
      <c r="J15" s="115"/>
      <c r="K15" s="120"/>
      <c r="L15" s="121"/>
      <c r="M15" s="121"/>
      <c r="N15" s="121"/>
      <c r="O15" s="121"/>
      <c r="P15" s="122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48"/>
    </row>
    <row r="16" spans="1:37" ht="11.25" customHeight="1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23"/>
      <c r="L16" s="118"/>
      <c r="M16" s="118"/>
      <c r="N16" s="118"/>
      <c r="O16" s="118"/>
      <c r="P16" s="119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49"/>
    </row>
    <row r="17" spans="1:37" ht="22.5" customHeight="1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20"/>
      <c r="L17" s="121"/>
      <c r="M17" s="121"/>
      <c r="N17" s="121"/>
      <c r="O17" s="121"/>
      <c r="P17" s="122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48"/>
    </row>
    <row r="18" spans="1:37" ht="11.25" customHeight="1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23"/>
      <c r="L18" s="118"/>
      <c r="M18" s="118"/>
      <c r="N18" s="118"/>
      <c r="O18" s="118"/>
      <c r="P18" s="119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49"/>
    </row>
    <row r="19" spans="1:37" ht="22.5" customHeight="1">
      <c r="A19" s="114"/>
      <c r="B19" s="115"/>
      <c r="C19" s="115"/>
      <c r="D19" s="115"/>
      <c r="E19" s="115"/>
      <c r="F19" s="115"/>
      <c r="G19" s="115"/>
      <c r="H19" s="115"/>
      <c r="I19" s="115"/>
      <c r="J19" s="115"/>
      <c r="K19" s="120"/>
      <c r="L19" s="121"/>
      <c r="M19" s="121"/>
      <c r="N19" s="121"/>
      <c r="O19" s="121"/>
      <c r="P19" s="122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48"/>
    </row>
    <row r="20" spans="1:37" ht="11.25" customHeight="1">
      <c r="A20" s="117"/>
      <c r="B20" s="118"/>
      <c r="C20" s="118"/>
      <c r="D20" s="118"/>
      <c r="E20" s="118"/>
      <c r="F20" s="118"/>
      <c r="G20" s="118"/>
      <c r="H20" s="118"/>
      <c r="I20" s="118"/>
      <c r="J20" s="118"/>
      <c r="K20" s="123"/>
      <c r="L20" s="118"/>
      <c r="M20" s="118"/>
      <c r="N20" s="118"/>
      <c r="O20" s="118"/>
      <c r="P20" s="119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49"/>
    </row>
    <row r="21" spans="1:37" ht="22.5" customHeight="1">
      <c r="A21" s="114"/>
      <c r="B21" s="115"/>
      <c r="C21" s="115"/>
      <c r="D21" s="115"/>
      <c r="E21" s="115"/>
      <c r="F21" s="115"/>
      <c r="G21" s="115"/>
      <c r="H21" s="115"/>
      <c r="I21" s="115"/>
      <c r="J21" s="115"/>
      <c r="K21" s="120"/>
      <c r="L21" s="121"/>
      <c r="M21" s="121"/>
      <c r="N21" s="121"/>
      <c r="O21" s="121"/>
      <c r="P21" s="122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48"/>
    </row>
    <row r="22" spans="1:37" ht="11.25" customHeight="1">
      <c r="A22" s="117"/>
      <c r="B22" s="118"/>
      <c r="C22" s="118"/>
      <c r="D22" s="118"/>
      <c r="E22" s="118"/>
      <c r="F22" s="118"/>
      <c r="G22" s="118"/>
      <c r="H22" s="118"/>
      <c r="I22" s="118"/>
      <c r="J22" s="118"/>
      <c r="K22" s="123"/>
      <c r="L22" s="118"/>
      <c r="M22" s="118"/>
      <c r="N22" s="118"/>
      <c r="O22" s="118"/>
      <c r="P22" s="119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49"/>
    </row>
    <row r="23" spans="1:37" ht="22.5" customHeight="1">
      <c r="A23" s="114"/>
      <c r="B23" s="115"/>
      <c r="C23" s="115"/>
      <c r="D23" s="115"/>
      <c r="E23" s="115"/>
      <c r="F23" s="115"/>
      <c r="G23" s="115"/>
      <c r="H23" s="115"/>
      <c r="I23" s="115"/>
      <c r="J23" s="115"/>
      <c r="K23" s="120"/>
      <c r="L23" s="121"/>
      <c r="M23" s="121"/>
      <c r="N23" s="121"/>
      <c r="O23" s="121"/>
      <c r="P23" s="122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48"/>
    </row>
    <row r="24" spans="1:37" ht="11.25" customHeight="1">
      <c r="A24" s="117"/>
      <c r="B24" s="118"/>
      <c r="C24" s="118"/>
      <c r="D24" s="118"/>
      <c r="E24" s="118"/>
      <c r="F24" s="118"/>
      <c r="G24" s="118"/>
      <c r="H24" s="118"/>
      <c r="I24" s="118"/>
      <c r="J24" s="118"/>
      <c r="K24" s="123"/>
      <c r="L24" s="118"/>
      <c r="M24" s="118"/>
      <c r="N24" s="118"/>
      <c r="O24" s="118"/>
      <c r="P24" s="119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49"/>
    </row>
    <row r="25" spans="1:37" ht="22.5" customHeight="1">
      <c r="A25" s="114"/>
      <c r="B25" s="115"/>
      <c r="C25" s="115"/>
      <c r="D25" s="115"/>
      <c r="E25" s="115"/>
      <c r="F25" s="115"/>
      <c r="G25" s="115"/>
      <c r="H25" s="115"/>
      <c r="I25" s="115"/>
      <c r="J25" s="115"/>
      <c r="K25" s="120"/>
      <c r="L25" s="121"/>
      <c r="M25" s="121"/>
      <c r="N25" s="121"/>
      <c r="O25" s="121"/>
      <c r="P25" s="122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48"/>
    </row>
    <row r="26" spans="1:37" ht="11.25" customHeight="1">
      <c r="A26" s="117"/>
      <c r="B26" s="118"/>
      <c r="C26" s="118"/>
      <c r="D26" s="118"/>
      <c r="E26" s="118"/>
      <c r="F26" s="118"/>
      <c r="G26" s="118"/>
      <c r="H26" s="118"/>
      <c r="I26" s="118"/>
      <c r="J26" s="118"/>
      <c r="K26" s="123"/>
      <c r="L26" s="118"/>
      <c r="M26" s="118"/>
      <c r="N26" s="118"/>
      <c r="O26" s="118"/>
      <c r="P26" s="119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49"/>
    </row>
    <row r="27" spans="1:37" ht="22.5" customHeight="1">
      <c r="A27" s="114"/>
      <c r="B27" s="115"/>
      <c r="C27" s="115"/>
      <c r="D27" s="115"/>
      <c r="E27" s="115"/>
      <c r="F27" s="115"/>
      <c r="G27" s="115"/>
      <c r="H27" s="115"/>
      <c r="I27" s="115"/>
      <c r="J27" s="115"/>
      <c r="K27" s="120"/>
      <c r="L27" s="121"/>
      <c r="M27" s="121"/>
      <c r="N27" s="121"/>
      <c r="O27" s="121"/>
      <c r="P27" s="122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48"/>
    </row>
    <row r="28" spans="1:37" ht="11.25" customHeight="1">
      <c r="A28" s="117"/>
      <c r="B28" s="118"/>
      <c r="C28" s="118"/>
      <c r="D28" s="118"/>
      <c r="E28" s="118"/>
      <c r="F28" s="118"/>
      <c r="G28" s="118"/>
      <c r="H28" s="118"/>
      <c r="I28" s="118"/>
      <c r="J28" s="118"/>
      <c r="K28" s="123"/>
      <c r="L28" s="118"/>
      <c r="M28" s="118"/>
      <c r="N28" s="118"/>
      <c r="O28" s="118"/>
      <c r="P28" s="119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49"/>
    </row>
    <row r="29" spans="1:37" ht="22.5" customHeight="1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20"/>
      <c r="L29" s="121"/>
      <c r="M29" s="121"/>
      <c r="N29" s="121"/>
      <c r="O29" s="121"/>
      <c r="P29" s="122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48"/>
    </row>
    <row r="30" spans="1:37" ht="11.25" customHeight="1">
      <c r="A30" s="117"/>
      <c r="B30" s="118"/>
      <c r="C30" s="118"/>
      <c r="D30" s="118"/>
      <c r="E30" s="118"/>
      <c r="F30" s="118"/>
      <c r="G30" s="118"/>
      <c r="H30" s="118"/>
      <c r="I30" s="118"/>
      <c r="J30" s="118"/>
      <c r="K30" s="123"/>
      <c r="L30" s="118"/>
      <c r="M30" s="118"/>
      <c r="N30" s="118"/>
      <c r="O30" s="118"/>
      <c r="P30" s="119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49"/>
    </row>
    <row r="31" spans="1:37" ht="22.5" customHeight="1">
      <c r="A31" s="114"/>
      <c r="B31" s="115"/>
      <c r="C31" s="115"/>
      <c r="D31" s="115"/>
      <c r="E31" s="115"/>
      <c r="F31" s="115"/>
      <c r="G31" s="115"/>
      <c r="H31" s="115"/>
      <c r="I31" s="115"/>
      <c r="J31" s="115"/>
      <c r="K31" s="120"/>
      <c r="L31" s="121"/>
      <c r="M31" s="121"/>
      <c r="N31" s="121"/>
      <c r="O31" s="121"/>
      <c r="P31" s="122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48"/>
    </row>
    <row r="32" spans="1:37" ht="11.25" customHeight="1">
      <c r="A32" s="117"/>
      <c r="B32" s="118"/>
      <c r="C32" s="118"/>
      <c r="D32" s="118"/>
      <c r="E32" s="118"/>
      <c r="F32" s="118"/>
      <c r="G32" s="118"/>
      <c r="H32" s="118"/>
      <c r="I32" s="118"/>
      <c r="J32" s="118"/>
      <c r="K32" s="123"/>
      <c r="L32" s="118"/>
      <c r="M32" s="118"/>
      <c r="N32" s="118"/>
      <c r="O32" s="118"/>
      <c r="P32" s="119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49"/>
    </row>
    <row r="33" spans="1:37" ht="22.5" customHeight="1">
      <c r="A33" s="114"/>
      <c r="B33" s="115"/>
      <c r="C33" s="115"/>
      <c r="D33" s="115"/>
      <c r="E33" s="115"/>
      <c r="F33" s="115"/>
      <c r="G33" s="115"/>
      <c r="H33" s="115"/>
      <c r="I33" s="115"/>
      <c r="J33" s="115"/>
      <c r="K33" s="120"/>
      <c r="L33" s="121"/>
      <c r="M33" s="121"/>
      <c r="N33" s="121"/>
      <c r="O33" s="121"/>
      <c r="P33" s="122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48"/>
    </row>
    <row r="34" spans="1:37" ht="11.25" customHeight="1">
      <c r="A34" s="117"/>
      <c r="B34" s="118"/>
      <c r="C34" s="118"/>
      <c r="D34" s="118"/>
      <c r="E34" s="118"/>
      <c r="F34" s="118"/>
      <c r="G34" s="118"/>
      <c r="H34" s="118"/>
      <c r="I34" s="118"/>
      <c r="J34" s="118"/>
      <c r="K34" s="123"/>
      <c r="L34" s="118"/>
      <c r="M34" s="118"/>
      <c r="N34" s="118"/>
      <c r="O34" s="118"/>
      <c r="P34" s="119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49"/>
    </row>
    <row r="35" spans="1:37" ht="22.5" customHeight="1">
      <c r="A35" s="114"/>
      <c r="B35" s="115"/>
      <c r="C35" s="115"/>
      <c r="D35" s="115"/>
      <c r="E35" s="115"/>
      <c r="F35" s="115"/>
      <c r="G35" s="115"/>
      <c r="H35" s="115"/>
      <c r="I35" s="115"/>
      <c r="J35" s="115"/>
      <c r="K35" s="120"/>
      <c r="L35" s="121"/>
      <c r="M35" s="121"/>
      <c r="N35" s="121"/>
      <c r="O35" s="121"/>
      <c r="P35" s="122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48"/>
    </row>
    <row r="36" spans="1:37" ht="11.25" customHeight="1">
      <c r="A36" s="117"/>
      <c r="B36" s="118"/>
      <c r="C36" s="118"/>
      <c r="D36" s="118"/>
      <c r="E36" s="118"/>
      <c r="F36" s="118"/>
      <c r="G36" s="118"/>
      <c r="H36" s="118"/>
      <c r="I36" s="118"/>
      <c r="J36" s="118"/>
      <c r="K36" s="123"/>
      <c r="L36" s="118"/>
      <c r="M36" s="118"/>
      <c r="N36" s="118"/>
      <c r="O36" s="118"/>
      <c r="P36" s="119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49"/>
    </row>
    <row r="37" spans="1:37" ht="22.5" customHeight="1">
      <c r="A37" s="114"/>
      <c r="B37" s="115"/>
      <c r="C37" s="115"/>
      <c r="D37" s="115"/>
      <c r="E37" s="115"/>
      <c r="F37" s="115"/>
      <c r="G37" s="115"/>
      <c r="H37" s="115"/>
      <c r="I37" s="115"/>
      <c r="J37" s="115"/>
      <c r="K37" s="120"/>
      <c r="L37" s="121"/>
      <c r="M37" s="121"/>
      <c r="N37" s="121"/>
      <c r="O37" s="121"/>
      <c r="P37" s="122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48"/>
    </row>
    <row r="38" spans="1:37" ht="11.25" customHeight="1">
      <c r="A38" s="117"/>
      <c r="B38" s="118"/>
      <c r="C38" s="118"/>
      <c r="D38" s="118"/>
      <c r="E38" s="118"/>
      <c r="F38" s="118"/>
      <c r="G38" s="118"/>
      <c r="H38" s="118"/>
      <c r="I38" s="118"/>
      <c r="J38" s="118"/>
      <c r="K38" s="123"/>
      <c r="L38" s="118"/>
      <c r="M38" s="118"/>
      <c r="N38" s="118"/>
      <c r="O38" s="118"/>
      <c r="P38" s="119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49"/>
    </row>
    <row r="39" spans="1:37" ht="22.5" customHeight="1">
      <c r="A39" s="114"/>
      <c r="B39" s="115"/>
      <c r="C39" s="115"/>
      <c r="D39" s="115"/>
      <c r="E39" s="115"/>
      <c r="F39" s="115"/>
      <c r="G39" s="115"/>
      <c r="H39" s="115"/>
      <c r="I39" s="115"/>
      <c r="J39" s="115"/>
      <c r="K39" s="120"/>
      <c r="L39" s="121"/>
      <c r="M39" s="121"/>
      <c r="N39" s="121"/>
      <c r="O39" s="121"/>
      <c r="P39" s="122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48"/>
    </row>
    <row r="40" spans="1:37" ht="11.25" customHeight="1">
      <c r="A40" s="117"/>
      <c r="B40" s="118"/>
      <c r="C40" s="118"/>
      <c r="D40" s="118"/>
      <c r="E40" s="118"/>
      <c r="F40" s="118"/>
      <c r="G40" s="118"/>
      <c r="H40" s="118"/>
      <c r="I40" s="118"/>
      <c r="J40" s="118"/>
      <c r="K40" s="123"/>
      <c r="L40" s="118"/>
      <c r="M40" s="118"/>
      <c r="N40" s="118"/>
      <c r="O40" s="118"/>
      <c r="P40" s="119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49"/>
    </row>
    <row r="41" spans="1:37" ht="22.5" customHeight="1">
      <c r="A41" s="114"/>
      <c r="B41" s="115"/>
      <c r="C41" s="115"/>
      <c r="D41" s="115"/>
      <c r="E41" s="115"/>
      <c r="F41" s="115"/>
      <c r="G41" s="115"/>
      <c r="H41" s="115"/>
      <c r="I41" s="115"/>
      <c r="J41" s="115"/>
      <c r="K41" s="120"/>
      <c r="L41" s="121"/>
      <c r="M41" s="121"/>
      <c r="N41" s="121"/>
      <c r="O41" s="121"/>
      <c r="P41" s="122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48"/>
    </row>
    <row r="42" spans="1:37" ht="11.25" customHeight="1">
      <c r="A42" s="117"/>
      <c r="B42" s="118"/>
      <c r="C42" s="118"/>
      <c r="D42" s="118"/>
      <c r="E42" s="118"/>
      <c r="F42" s="118"/>
      <c r="G42" s="118"/>
      <c r="H42" s="118"/>
      <c r="I42" s="118"/>
      <c r="J42" s="118"/>
      <c r="K42" s="123"/>
      <c r="L42" s="118"/>
      <c r="M42" s="118"/>
      <c r="N42" s="118"/>
      <c r="O42" s="118"/>
      <c r="P42" s="119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49"/>
    </row>
    <row r="43" spans="1:37" ht="16.5" customHeight="1">
      <c r="A43" s="9"/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14"/>
    </row>
    <row r="44" spans="1:37" ht="16.5" customHeight="1">
      <c r="A44" s="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14"/>
    </row>
    <row r="45" spans="1:37" ht="16.5" customHeight="1">
      <c r="A45" s="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14"/>
    </row>
    <row r="46" spans="1:37" ht="16.5" customHeight="1">
      <c r="A46" s="9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14"/>
    </row>
    <row r="47" spans="1:37" ht="16.5" customHeight="1">
      <c r="A47" s="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44"/>
      <c r="AD47" s="44"/>
      <c r="AE47" s="44"/>
      <c r="AF47" s="107" t="s">
        <v>11</v>
      </c>
      <c r="AG47" s="210"/>
      <c r="AH47" s="107" t="s">
        <v>12</v>
      </c>
      <c r="AI47" s="210"/>
      <c r="AJ47" s="107" t="s">
        <v>13</v>
      </c>
      <c r="AK47" s="112"/>
    </row>
    <row r="48" spans="1:37" ht="16.5" customHeight="1">
      <c r="A48" s="9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46"/>
      <c r="AD48" s="45"/>
      <c r="AE48" s="46"/>
      <c r="AF48" s="210"/>
      <c r="AG48" s="210"/>
      <c r="AH48" s="210"/>
      <c r="AI48" s="210"/>
      <c r="AJ48" s="210"/>
      <c r="AK48" s="112"/>
    </row>
    <row r="49" spans="1:37" ht="16.5" customHeight="1">
      <c r="A49" s="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46"/>
      <c r="AD49" s="46"/>
      <c r="AE49" s="46"/>
      <c r="AF49" s="210"/>
      <c r="AG49" s="210"/>
      <c r="AH49" s="210"/>
      <c r="AI49" s="210"/>
      <c r="AJ49" s="210"/>
      <c r="AK49" s="112"/>
    </row>
    <row r="50" spans="1:37" ht="16.5" customHeight="1">
      <c r="A50" s="65" t="s">
        <v>18</v>
      </c>
      <c r="B50" s="60"/>
      <c r="C50" s="18"/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46"/>
      <c r="AD50" s="46"/>
      <c r="AE50" s="46"/>
      <c r="AF50" s="210"/>
      <c r="AG50" s="210"/>
      <c r="AH50" s="210"/>
      <c r="AI50" s="210"/>
      <c r="AJ50" s="210"/>
      <c r="AK50" s="112"/>
    </row>
    <row r="51" spans="1:37" ht="16.5" customHeight="1" thickBot="1">
      <c r="A51" s="105">
        <v>2009</v>
      </c>
      <c r="B51" s="106"/>
      <c r="C51" s="61" t="s">
        <v>20</v>
      </c>
      <c r="D51" s="62">
        <v>8</v>
      </c>
      <c r="E51" s="61" t="s">
        <v>21</v>
      </c>
      <c r="F51" s="62">
        <v>1</v>
      </c>
      <c r="G51" s="61" t="s">
        <v>22</v>
      </c>
      <c r="H51" s="19"/>
      <c r="I51" s="19"/>
      <c r="J51" s="19"/>
      <c r="K51" s="19"/>
      <c r="L51" s="19"/>
      <c r="M51" s="19"/>
      <c r="N51" s="19"/>
      <c r="O51" s="19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47"/>
      <c r="AD51" s="47"/>
      <c r="AE51" s="47"/>
      <c r="AF51" s="213"/>
      <c r="AG51" s="213"/>
      <c r="AH51" s="213"/>
      <c r="AI51" s="213"/>
      <c r="AJ51" s="213"/>
      <c r="AK51" s="113"/>
    </row>
    <row r="52" spans="1:37" ht="25.5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3"/>
      <c r="AC52" s="214" t="str">
        <f>'入力表'!C25</f>
        <v>株式会社　ホームプランニング</v>
      </c>
      <c r="AD52" s="215"/>
      <c r="AE52" s="215"/>
      <c r="AF52" s="215"/>
      <c r="AG52" s="215"/>
      <c r="AH52" s="215"/>
      <c r="AI52" s="215"/>
      <c r="AJ52" s="215"/>
      <c r="AK52" s="215"/>
    </row>
    <row r="53" spans="1:16" ht="14.25" customHeight="1">
      <c r="A53" s="11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3"/>
    </row>
    <row r="54" spans="1:16" ht="14.25" customHeight="1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3"/>
    </row>
    <row r="55" spans="1:15" ht="14.25" customHeight="1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</row>
    <row r="56" spans="1:15" ht="14.25" customHeight="1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</row>
    <row r="57" spans="1:15" ht="14.25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</row>
    <row r="58" spans="1:15" ht="14.25" customHeight="1">
      <c r="A58" s="11"/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</row>
    <row r="59" spans="1:15" ht="14.25" customHeight="1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</row>
    <row r="60" spans="1:15" ht="14.25" customHeight="1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</row>
    <row r="61" spans="1:15" ht="14.25" customHeight="1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</row>
    <row r="62" spans="1:15" ht="14.25" customHeight="1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</row>
    <row r="63" spans="1:15" ht="14.25" customHeight="1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</row>
    <row r="64" spans="1:15" ht="14.25" customHeight="1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</row>
    <row r="65" spans="1:15" ht="14.2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</row>
    <row r="66" spans="1:15" ht="14.2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</row>
    <row r="67" spans="1:15" ht="14.2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</row>
    <row r="68" spans="1:15" ht="14.2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</row>
    <row r="69" spans="1:15" ht="14.2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</row>
    <row r="70" spans="1:15" ht="14.2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</row>
    <row r="71" spans="1:15" ht="14.2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</row>
    <row r="72" spans="1:15" ht="14.2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</row>
    <row r="73" spans="1:15" ht="14.2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</row>
    <row r="74" spans="1:15" ht="14.2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</row>
    <row r="75" spans="1:15" ht="14.2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</row>
    <row r="76" spans="1:15" ht="14.2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</row>
    <row r="77" spans="1:15" ht="14.2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</row>
    <row r="78" spans="1:15" ht="14.2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</row>
    <row r="79" spans="1:15" ht="14.2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</row>
    <row r="80" spans="1:15" ht="14.2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</row>
    <row r="81" spans="1:15" ht="14.2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</row>
    <row r="82" spans="1:15" ht="14.2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</row>
    <row r="83" spans="1:15" ht="14.2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</row>
    <row r="84" spans="1:15" ht="14.2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</row>
    <row r="85" spans="1:15" ht="14.2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</row>
    <row r="86" spans="1:15" ht="14.2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</row>
    <row r="87" spans="1:15" ht="14.2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</row>
    <row r="88" spans="1:15" ht="14.2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</row>
    <row r="89" spans="1:15" ht="14.2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</row>
    <row r="90" spans="1:15" ht="14.2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</row>
    <row r="91" spans="1:15" ht="14.2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</row>
    <row r="92" spans="1:15" ht="14.2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</row>
    <row r="93" spans="1:15" ht="14.2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</row>
    <row r="94" spans="1:15" ht="14.2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</row>
    <row r="95" spans="1:15" ht="14.2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</row>
    <row r="96" spans="1:15" ht="14.2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</row>
    <row r="97" spans="1:15" ht="14.2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</row>
    <row r="98" spans="1:15" ht="14.2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</row>
    <row r="99" spans="1:15" ht="14.2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</row>
    <row r="100" spans="1:15" ht="14.2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</row>
    <row r="101" spans="1:15" ht="14.2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</row>
    <row r="102" spans="1:15" ht="14.2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</row>
    <row r="103" spans="1:15" ht="14.2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</row>
    <row r="104" spans="1:15" ht="14.2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</row>
    <row r="105" spans="1:15" ht="14.2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</row>
    <row r="106" spans="1:15" ht="14.2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</row>
    <row r="107" spans="1:15" ht="14.2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</row>
    <row r="108" spans="1:15" ht="14.2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</row>
    <row r="109" spans="1:15" ht="14.2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</row>
    <row r="110" spans="1:15" ht="14.2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</row>
    <row r="111" spans="1:15" ht="14.2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</row>
    <row r="112" spans="1:15" ht="14.2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</row>
    <row r="113" spans="1:15" ht="14.2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</row>
    <row r="114" spans="1:15" ht="14.2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</row>
    <row r="115" spans="1:15" ht="14.2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</row>
    <row r="116" spans="1:15" ht="14.2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</row>
    <row r="117" spans="1:15" ht="14.2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</row>
    <row r="118" spans="1:15" ht="14.2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</row>
    <row r="119" spans="1:15" ht="14.2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</row>
    <row r="120" spans="1:15" ht="14.2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</row>
    <row r="121" spans="1:15" ht="14.2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</row>
    <row r="122" spans="1:15" ht="14.2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</row>
    <row r="123" spans="1:15" ht="14.2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</row>
    <row r="124" spans="1:15" ht="14.2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</row>
    <row r="125" spans="1:15" ht="14.2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</row>
    <row r="126" spans="1:15" ht="14.2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</row>
    <row r="127" spans="1:15" ht="14.2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</row>
    <row r="128" spans="1:15" ht="14.2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</row>
    <row r="129" spans="1:15" ht="14.2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</row>
    <row r="130" spans="1:15" ht="14.2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</row>
    <row r="131" spans="1:15" ht="14.2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</row>
    <row r="132" spans="1:15" ht="14.2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</row>
    <row r="133" spans="1:15" ht="14.2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</row>
    <row r="134" spans="1:15" ht="14.2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</row>
    <row r="135" spans="1:15" ht="14.2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</row>
    <row r="136" spans="1:15" ht="14.2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</row>
    <row r="137" spans="1:15" ht="14.2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</row>
    <row r="138" spans="1:15" ht="14.2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</row>
    <row r="139" spans="1:15" ht="14.2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</row>
    <row r="140" spans="1:15" ht="14.2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</row>
    <row r="141" spans="1:15" ht="14.2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</row>
    <row r="142" spans="1:15" ht="14.2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</row>
    <row r="143" spans="1:15" ht="14.2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</row>
    <row r="144" spans="1:15" ht="14.2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</row>
    <row r="145" spans="1:15" ht="14.2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</row>
    <row r="146" spans="1:15" ht="14.2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</row>
    <row r="147" spans="1:15" ht="14.2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</row>
    <row r="148" spans="1:15" ht="14.2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</row>
    <row r="149" spans="1:15" ht="14.2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</row>
    <row r="150" spans="1:15" ht="14.2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</row>
    <row r="151" spans="1:15" ht="14.2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</row>
    <row r="152" spans="1:15" ht="14.2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</row>
    <row r="153" spans="1:15" ht="14.2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</row>
    <row r="154" spans="1:15" ht="14.2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</row>
    <row r="155" spans="1:15" ht="14.2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</row>
    <row r="156" spans="1:15" ht="14.2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</row>
    <row r="157" spans="1:15" ht="14.2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</row>
    <row r="158" spans="1:15" ht="14.2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</row>
    <row r="159" spans="1:15" ht="14.2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</row>
    <row r="160" spans="1:15" ht="14.2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</row>
    <row r="161" spans="1:15" ht="14.2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</row>
    <row r="162" spans="1:15" ht="14.2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</row>
    <row r="163" spans="1:15" ht="14.2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</row>
    <row r="164" spans="1:15" ht="14.2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</row>
    <row r="165" spans="1:15" ht="14.2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</row>
    <row r="166" spans="1:15" ht="14.2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</row>
    <row r="167" spans="1:15" ht="14.2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</row>
    <row r="168" spans="1:15" ht="14.2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</row>
    <row r="169" spans="1:15" ht="14.2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</row>
    <row r="170" spans="1:15" ht="14.2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</row>
    <row r="171" spans="1:15" ht="14.2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</row>
    <row r="172" spans="1:15" ht="14.2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</row>
    <row r="173" spans="1:15" ht="14.2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</row>
    <row r="174" spans="1:15" ht="14.2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</row>
    <row r="175" spans="1:15" ht="14.2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</row>
    <row r="176" spans="1:15" ht="14.2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</row>
    <row r="177" spans="1:15" ht="14.2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</row>
    <row r="178" spans="1:15" ht="14.2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</row>
    <row r="179" spans="1:15" ht="14.2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</row>
    <row r="180" spans="1:15" ht="14.2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</row>
    <row r="181" spans="1:15" ht="14.2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</row>
    <row r="182" spans="1:15" ht="14.2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</row>
    <row r="183" spans="1:15" ht="14.2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</row>
    <row r="184" spans="1:15" ht="14.2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</row>
    <row r="185" spans="1:15" ht="14.2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</row>
    <row r="186" spans="1:15" ht="14.2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</row>
    <row r="187" spans="1:15" ht="14.2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</row>
    <row r="188" spans="1:15" ht="14.2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</row>
    <row r="189" spans="1:15" ht="14.2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</row>
    <row r="190" spans="1:15" ht="14.2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</row>
    <row r="191" spans="1:15" ht="14.2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</row>
    <row r="192" spans="1:15" ht="14.2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</row>
    <row r="193" spans="1:15" ht="14.2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</row>
    <row r="194" spans="1:15" ht="14.2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</row>
    <row r="195" spans="1:15" ht="14.2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</row>
    <row r="196" spans="1:15" ht="14.2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</row>
    <row r="197" spans="1:15" ht="14.2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</row>
    <row r="198" spans="1:15" ht="14.2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</row>
    <row r="199" spans="1:15" ht="14.2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</row>
    <row r="200" spans="1:15" ht="14.2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</row>
    <row r="201" spans="1:15" ht="14.2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</row>
    <row r="202" spans="1:15" ht="14.2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</row>
    <row r="203" spans="1:15" ht="14.2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</row>
    <row r="204" spans="1:15" ht="14.2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</row>
    <row r="205" spans="1:15" ht="14.2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</row>
    <row r="206" spans="1:15" ht="14.2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</row>
    <row r="207" spans="1:15" ht="14.2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</row>
    <row r="208" spans="1:15" ht="14.2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</row>
    <row r="209" spans="1:15" ht="14.2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</row>
    <row r="210" spans="1:15" ht="14.2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</row>
    <row r="211" spans="1:15" ht="14.2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</row>
    <row r="212" spans="1:15" ht="14.2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</row>
    <row r="213" spans="1:15" ht="14.2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</row>
    <row r="214" spans="1:15" ht="14.2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</row>
    <row r="215" spans="1:15" ht="14.2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</row>
    <row r="216" spans="1:15" ht="14.2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</row>
    <row r="217" spans="1:15" ht="14.2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</row>
    <row r="218" spans="1:15" ht="14.2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</row>
    <row r="219" spans="1:15" ht="14.2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</row>
    <row r="220" spans="1:15" ht="14.2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</row>
    <row r="221" spans="1:15" ht="14.2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</row>
    <row r="222" spans="1:15" ht="14.2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</row>
    <row r="223" spans="1:15" ht="14.2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</row>
    <row r="224" spans="1:15" ht="14.2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</row>
    <row r="225" spans="1:15" ht="14.2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</row>
    <row r="226" spans="1:15" ht="14.2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</row>
    <row r="227" spans="1:15" ht="14.2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</row>
    <row r="228" spans="1:15" ht="14.2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</row>
    <row r="229" spans="1:15" ht="14.2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</row>
    <row r="230" spans="1:15" ht="14.2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</row>
    <row r="231" spans="1:15" ht="14.2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</row>
    <row r="232" spans="1:15" ht="14.2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</row>
    <row r="233" spans="1:15" ht="14.2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</row>
    <row r="234" spans="1:15" ht="14.2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</row>
    <row r="235" spans="1:15" ht="14.2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</row>
    <row r="236" spans="1:15" ht="14.2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</row>
    <row r="237" spans="1:15" ht="14.2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</row>
    <row r="238" spans="1:15" ht="14.2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</row>
    <row r="239" spans="1:15" ht="14.2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</row>
    <row r="240" spans="1:15" ht="14.2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</row>
    <row r="241" spans="1:15" ht="14.2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</row>
    <row r="242" spans="1:15" ht="14.2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</row>
    <row r="243" spans="1:15" ht="14.2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</row>
    <row r="244" spans="1:15" ht="14.2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</row>
    <row r="245" spans="1:15" ht="14.2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</row>
    <row r="246" spans="1:15" ht="14.2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</row>
    <row r="247" spans="1:15" ht="14.2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</row>
    <row r="248" spans="1:15" ht="14.2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</row>
    <row r="249" spans="1:15" ht="14.2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</row>
    <row r="250" spans="1:15" ht="14.2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</row>
    <row r="251" spans="1:15" ht="14.2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</row>
    <row r="252" spans="1:15" ht="14.2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</row>
    <row r="253" spans="1:15" ht="14.2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</row>
    <row r="254" spans="1:15" ht="14.2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</row>
    <row r="255" spans="1:15" ht="14.2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</row>
    <row r="256" spans="1:15" ht="14.2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</row>
    <row r="257" spans="1:15" ht="14.2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</row>
    <row r="258" spans="1:15" ht="14.2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</row>
    <row r="259" spans="1:15" ht="14.2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</row>
    <row r="260" spans="1:15" ht="14.2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</row>
    <row r="261" spans="1:15" ht="14.2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</row>
    <row r="262" spans="1:15" ht="14.2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</row>
    <row r="263" spans="1:15" ht="14.2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</row>
    <row r="264" spans="1:15" ht="14.2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</row>
    <row r="265" spans="1:15" ht="14.2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</row>
    <row r="266" spans="1:15" ht="14.2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</row>
    <row r="267" spans="1:15" ht="14.2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</row>
    <row r="268" spans="1:15" ht="14.2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</row>
    <row r="269" spans="1:15" ht="14.2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</row>
    <row r="270" spans="1:15" ht="14.2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</row>
    <row r="271" spans="1:15" ht="14.2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</row>
    <row r="272" spans="1:15" ht="14.2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</row>
    <row r="273" spans="1:15" ht="14.2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</row>
    <row r="274" spans="1:15" ht="14.2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</row>
    <row r="275" spans="1:15" ht="14.2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</row>
    <row r="276" spans="1:15" ht="14.2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</row>
    <row r="277" spans="1:15" ht="14.2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</row>
    <row r="278" spans="1:15" ht="14.2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</row>
    <row r="279" spans="1:15" ht="14.2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</row>
    <row r="280" spans="1:15" ht="14.2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</row>
    <row r="281" spans="1:15" ht="14.2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</row>
    <row r="282" spans="1:15" ht="14.2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</row>
    <row r="283" spans="1:15" ht="14.2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</row>
    <row r="284" spans="1:15" ht="14.2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</row>
    <row r="285" spans="1:15" ht="14.2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</row>
    <row r="286" spans="1:15" ht="14.2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</row>
    <row r="287" spans="1:15" ht="14.2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</row>
    <row r="288" spans="1:15" ht="14.2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</row>
    <row r="289" spans="1:15" ht="14.2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</row>
    <row r="290" spans="1:15" ht="14.2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</row>
    <row r="291" spans="1:15" ht="14.2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</row>
    <row r="292" spans="1:15" ht="14.2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</row>
    <row r="293" spans="1:15" ht="14.2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</row>
    <row r="294" spans="1:15" ht="14.2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</row>
    <row r="295" spans="1:15" ht="14.2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</row>
    <row r="296" spans="1:15" ht="14.2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</row>
    <row r="297" spans="1:15" ht="14.2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</row>
    <row r="298" spans="1:15" ht="14.2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</row>
    <row r="299" spans="1:15" ht="14.2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</row>
    <row r="300" spans="1:15" ht="14.2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</row>
    <row r="301" spans="1:15" ht="14.2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</row>
    <row r="302" spans="1:15" ht="14.2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</row>
    <row r="303" spans="1:15" ht="14.2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</row>
    <row r="304" spans="1:15" ht="14.2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</row>
    <row r="305" spans="1:15" ht="14.2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</row>
    <row r="306" spans="1:15" ht="14.2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</row>
    <row r="307" spans="1:15" ht="14.2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</row>
    <row r="308" spans="1:15" ht="14.2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</row>
    <row r="309" spans="1:15" ht="14.2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</row>
    <row r="310" spans="1:15" ht="14.2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</row>
    <row r="311" spans="1:15" ht="14.2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</row>
    <row r="312" spans="1:15" ht="14.2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</row>
    <row r="313" spans="1:15" ht="14.2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</row>
    <row r="314" spans="1:15" ht="14.2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</row>
    <row r="315" spans="1:15" ht="14.2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</row>
    <row r="316" spans="1:15" ht="14.2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</row>
    <row r="317" spans="1:15" ht="14.2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</row>
    <row r="318" spans="1:15" ht="14.2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</row>
    <row r="319" spans="1:15" ht="14.2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</row>
    <row r="320" spans="1:15" ht="14.2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</row>
    <row r="321" spans="1:15" ht="14.2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</row>
    <row r="322" spans="1:15" ht="14.2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</row>
    <row r="323" spans="1:15" ht="14.2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</row>
    <row r="324" spans="1:15" ht="14.2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</row>
    <row r="325" spans="1:15" ht="14.2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</row>
    <row r="326" spans="1:15" ht="14.2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</row>
    <row r="327" spans="1:15" ht="14.2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</row>
    <row r="328" spans="1:15" ht="14.2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</row>
    <row r="329" spans="1:15" ht="14.2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</row>
    <row r="330" spans="1:15" ht="14.2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</row>
    <row r="331" spans="1:15" ht="14.2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</row>
    <row r="332" spans="1:15" ht="14.2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</row>
    <row r="333" spans="1:15" ht="14.2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</row>
    <row r="334" spans="1:15" ht="14.2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</row>
    <row r="335" spans="1:15" ht="14.2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</row>
    <row r="336" spans="1:15" ht="14.2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</row>
    <row r="337" spans="1:15" ht="14.2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</row>
    <row r="338" spans="1:15" ht="14.2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</row>
    <row r="339" spans="1:15" ht="14.2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</row>
    <row r="340" spans="1:15" ht="14.2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</row>
    <row r="341" spans="1:15" ht="14.2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</row>
    <row r="342" spans="1:15" ht="14.2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</row>
    <row r="343" spans="1:15" ht="14.2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</row>
    <row r="344" spans="1:15" ht="14.2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</row>
    <row r="345" spans="1:15" ht="14.2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</row>
    <row r="346" spans="1:15" ht="14.2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</row>
    <row r="347" spans="1:15" ht="14.2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</row>
    <row r="348" spans="1:15" ht="14.2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</row>
    <row r="349" spans="1:15" ht="14.2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</row>
    <row r="350" spans="1:15" ht="14.2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</row>
    <row r="351" spans="1:15" ht="14.2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</row>
    <row r="352" spans="1:15" ht="14.2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</row>
    <row r="353" spans="1:15" ht="14.2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</row>
    <row r="354" spans="1:15" ht="14.2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</row>
    <row r="355" spans="1:15" ht="14.2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</row>
    <row r="356" spans="1:15" ht="14.2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</row>
    <row r="357" spans="1:15" ht="14.2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</row>
    <row r="358" spans="1:15" ht="14.2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</row>
    <row r="359" spans="1:15" ht="14.2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</row>
    <row r="360" spans="1:15" ht="14.2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</row>
    <row r="361" spans="1:15" ht="14.2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</row>
    <row r="362" spans="1:15" ht="14.2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</row>
    <row r="363" spans="1:15" ht="14.2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</row>
    <row r="364" spans="1:15" ht="14.2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</row>
    <row r="365" spans="1:15" ht="14.2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</row>
    <row r="366" spans="1:15" ht="14.2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</row>
    <row r="367" spans="1:15" ht="14.2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</row>
    <row r="368" spans="1:15" ht="14.2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</row>
    <row r="369" spans="1:15" ht="14.2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</row>
    <row r="370" spans="1:15" ht="14.2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</row>
    <row r="371" spans="1:15" ht="14.2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</row>
    <row r="372" spans="1:15" ht="14.2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</row>
    <row r="373" spans="1:15" ht="14.2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</row>
    <row r="374" spans="1:15" ht="14.2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</row>
    <row r="375" spans="1:15" ht="14.2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</row>
    <row r="376" spans="1:15" ht="14.2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</row>
    <row r="377" spans="1:15" ht="14.2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</row>
    <row r="378" spans="1:15" ht="14.2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</row>
    <row r="379" spans="1:15" ht="14.2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</row>
    <row r="380" spans="1:15" ht="14.2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</row>
    <row r="381" spans="1:15" ht="14.2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</row>
    <row r="382" spans="1:15" ht="14.2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</row>
    <row r="383" spans="1:15" ht="14.2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</row>
    <row r="384" spans="1:15" ht="14.2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</row>
    <row r="385" spans="1:15" ht="14.2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</row>
    <row r="386" spans="1:15" ht="14.2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</row>
    <row r="387" spans="1:15" ht="14.2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</row>
    <row r="388" spans="1:15" ht="14.2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</row>
    <row r="389" spans="1:15" ht="14.2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</row>
    <row r="390" spans="1:15" ht="14.2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</row>
    <row r="391" spans="1:15" ht="14.2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</row>
    <row r="392" spans="1:15" ht="14.2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</row>
    <row r="393" spans="1:15" ht="14.2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</row>
    <row r="394" spans="1:15" ht="14.2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</row>
    <row r="395" spans="1:15" ht="14.2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</row>
    <row r="396" spans="1:15" ht="14.2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</row>
    <row r="397" spans="1:15" ht="14.2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</row>
    <row r="398" spans="1:15" ht="14.2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</row>
    <row r="399" spans="1:15" ht="14.2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</row>
    <row r="400" spans="1:15" ht="14.2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</row>
    <row r="401" spans="1:15" ht="14.2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</row>
    <row r="402" spans="1:15" ht="14.2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</row>
    <row r="403" spans="1:15" ht="14.2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</row>
    <row r="404" spans="1:15" ht="14.2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</row>
    <row r="405" spans="1:15" ht="14.2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</row>
    <row r="406" spans="1:15" ht="14.2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</row>
    <row r="407" spans="1:15" ht="14.2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</row>
    <row r="408" spans="1:15" ht="14.2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</row>
    <row r="409" spans="1:15" ht="14.2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</row>
    <row r="410" spans="1:15" ht="14.2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</row>
    <row r="411" spans="1:15" ht="14.2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</row>
    <row r="412" spans="1:15" ht="14.2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</row>
    <row r="413" spans="1:15" ht="14.2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</row>
    <row r="414" spans="1:15" ht="14.2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</row>
    <row r="415" spans="1:15" ht="14.2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</row>
    <row r="416" spans="1:15" ht="14.2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</row>
    <row r="417" spans="1:15" ht="14.2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</row>
    <row r="418" spans="1:15" ht="14.2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</row>
    <row r="419" spans="1:15" ht="14.2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</row>
    <row r="420" spans="1:15" ht="14.2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</row>
    <row r="421" spans="1:15" ht="14.2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</row>
    <row r="422" spans="1:15" ht="14.2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</row>
    <row r="423" spans="1:15" ht="14.2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</row>
    <row r="424" spans="1:15" ht="14.2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</row>
    <row r="425" spans="1:15" ht="14.2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</row>
    <row r="426" spans="1:15" ht="14.2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</row>
    <row r="427" spans="1:15" ht="14.2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</row>
    <row r="428" spans="1:15" ht="14.2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</row>
    <row r="429" spans="1:15" ht="14.2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</row>
    <row r="430" spans="1:15" ht="14.2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</row>
    <row r="431" spans="1:15" ht="14.2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</row>
    <row r="432" spans="1:15" ht="14.2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</row>
    <row r="433" spans="1:15" ht="14.2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</row>
    <row r="434" spans="1:15" ht="14.2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</row>
    <row r="435" spans="1:15" ht="14.2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</row>
    <row r="436" spans="1:15" ht="14.2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</row>
    <row r="437" spans="1:15" ht="14.2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</row>
    <row r="438" spans="1:15" ht="14.2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</row>
    <row r="439" spans="1:15" ht="14.2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</row>
    <row r="440" spans="1:15" ht="14.2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</row>
    <row r="441" spans="1:15" ht="14.2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</row>
    <row r="442" spans="1:15" ht="14.2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</row>
    <row r="443" spans="1:15" ht="14.2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</row>
    <row r="444" spans="1:15" ht="14.2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</row>
    <row r="445" spans="1:15" ht="14.2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</row>
    <row r="446" spans="1:15" ht="14.2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</row>
    <row r="447" spans="1:15" ht="14.2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</row>
    <row r="448" spans="1:15" ht="14.2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</row>
    <row r="449" spans="1:15" ht="14.2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</row>
    <row r="450" spans="1:15" ht="14.2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</row>
    <row r="451" spans="1:15" ht="14.2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</row>
    <row r="452" spans="1:15" ht="14.2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</row>
    <row r="453" spans="1:15" ht="14.2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</row>
    <row r="454" spans="1:15" ht="14.2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</row>
    <row r="455" spans="1:15" ht="14.2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</row>
    <row r="456" spans="1:15" ht="14.2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</row>
    <row r="457" spans="1:15" ht="14.2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</row>
    <row r="458" spans="1:15" ht="14.2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</row>
    <row r="459" spans="1:15" ht="14.2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</row>
    <row r="460" spans="1:15" ht="14.2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</row>
    <row r="461" spans="1:15" ht="14.2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</row>
    <row r="462" spans="1:15" ht="14.2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</row>
    <row r="463" spans="1:15" ht="14.2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</row>
    <row r="464" spans="1:15" ht="14.2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</row>
    <row r="465" spans="1:15" ht="14.2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</row>
    <row r="466" spans="1:15" ht="14.2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</row>
    <row r="467" spans="1:15" ht="14.2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</row>
    <row r="468" spans="1:15" ht="14.2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</row>
    <row r="469" spans="1:15" ht="14.2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</row>
    <row r="470" spans="1:15" ht="14.2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</row>
    <row r="471" spans="1:15" ht="14.2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</row>
    <row r="472" spans="1:15" ht="14.2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</row>
    <row r="473" spans="1:15" ht="14.2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</row>
    <row r="474" spans="1:15" ht="14.2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</row>
    <row r="475" spans="1:15" ht="14.2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</row>
    <row r="476" spans="1:15" ht="14.2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</row>
    <row r="477" spans="1:15" ht="14.2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</row>
    <row r="478" spans="1:15" ht="14.2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</row>
    <row r="479" spans="1:15" ht="14.2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</row>
    <row r="480" spans="1:15" ht="14.2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</row>
    <row r="481" spans="1:15" ht="14.2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</row>
    <row r="482" spans="1:15" ht="14.2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</row>
    <row r="483" spans="1:15" ht="14.2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</row>
    <row r="484" spans="1:15" ht="14.2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</row>
    <row r="485" spans="1:15" ht="14.2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</row>
    <row r="486" spans="1:15" ht="14.2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</row>
    <row r="487" spans="1:15" ht="14.2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</row>
    <row r="488" spans="1:15" ht="14.2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</row>
    <row r="489" spans="1:15" ht="14.2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</row>
    <row r="490" spans="1:15" ht="14.2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</row>
    <row r="491" spans="1:15" ht="14.2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</row>
    <row r="492" spans="1:15" ht="14.2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</row>
    <row r="493" spans="1:15" ht="14.2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</row>
    <row r="494" spans="1:15" ht="14.2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</row>
    <row r="495" spans="1:15" ht="14.2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</row>
    <row r="496" spans="1:15" ht="14.2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</row>
    <row r="497" spans="1:15" ht="14.2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</row>
    <row r="498" spans="1:15" ht="14.2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</row>
    <row r="499" spans="1:15" ht="14.2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</row>
    <row r="500" spans="1:15" ht="14.2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</row>
    <row r="501" spans="1:15" ht="14.2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</row>
    <row r="502" spans="1:15" ht="14.2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</row>
    <row r="503" spans="1:15" ht="14.2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</row>
    <row r="504" spans="1:15" ht="14.2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</row>
    <row r="505" spans="1:15" ht="14.2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</row>
    <row r="506" spans="1:15" ht="14.2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</row>
    <row r="507" spans="1:15" ht="14.2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</row>
    <row r="508" spans="1:15" ht="14.2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</row>
    <row r="509" spans="1:15" ht="14.2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</row>
    <row r="510" spans="1:15" ht="14.2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</row>
    <row r="511" spans="1:15" ht="14.2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</row>
    <row r="512" spans="1:15" ht="14.2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</row>
    <row r="513" spans="1:15" ht="14.2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</row>
    <row r="514" spans="1:15" ht="14.2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</row>
    <row r="515" spans="1:15" ht="14.2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</row>
    <row r="516" spans="1:15" ht="14.2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</row>
    <row r="517" spans="1:15" ht="14.2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</row>
    <row r="518" spans="1:15" ht="14.2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</row>
    <row r="519" spans="1:15" ht="14.2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</row>
    <row r="520" spans="1:15" ht="14.2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</row>
    <row r="521" spans="1:15" ht="14.2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</row>
    <row r="522" spans="1:15" ht="14.2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</row>
    <row r="523" spans="1:15" ht="14.2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</row>
    <row r="524" spans="1:15" ht="14.2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</row>
    <row r="525" spans="1:15" ht="14.2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</row>
    <row r="526" spans="1:15" ht="14.2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</row>
    <row r="527" spans="1:15" ht="14.2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</row>
    <row r="528" spans="1:15" ht="14.2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</row>
    <row r="529" spans="1:15" ht="14.2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</row>
    <row r="530" spans="1:15" ht="14.2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</row>
    <row r="531" spans="1:15" ht="14.2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</row>
    <row r="532" spans="1:15" ht="14.2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</row>
    <row r="533" spans="1:15" ht="14.2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</row>
    <row r="534" spans="1:15" ht="14.2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</row>
    <row r="535" spans="1:15" ht="14.2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</row>
    <row r="536" spans="1:15" ht="14.2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</row>
    <row r="537" spans="1:15" ht="14.2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</row>
    <row r="538" spans="1:15" ht="14.2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</row>
    <row r="539" spans="1:15" ht="14.2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</row>
    <row r="540" spans="1:15" ht="14.2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</row>
    <row r="541" spans="1:15" ht="14.2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</row>
    <row r="542" spans="1:15" ht="14.2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</row>
    <row r="543" spans="1:15" ht="14.2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</row>
    <row r="544" spans="1:15" ht="14.2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</row>
    <row r="545" spans="1:15" ht="14.2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</row>
    <row r="546" spans="1:15" ht="14.2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</row>
    <row r="547" spans="1:15" ht="14.2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</row>
    <row r="548" spans="1:15" ht="14.2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</row>
    <row r="549" spans="1:15" ht="14.2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</row>
    <row r="550" spans="1:15" ht="14.2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</row>
    <row r="551" spans="1:15" ht="14.2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</row>
    <row r="552" spans="1:15" ht="14.2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</row>
    <row r="553" spans="1:15" ht="14.2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</row>
    <row r="554" spans="1:15" ht="14.2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</row>
    <row r="555" spans="1:15" ht="14.2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</row>
    <row r="556" spans="1:15" ht="14.2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</row>
    <row r="557" spans="1:15" ht="14.2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</row>
    <row r="558" spans="1:15" ht="14.2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</row>
    <row r="559" spans="1:15" ht="14.2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</row>
    <row r="560" spans="1:15" ht="14.2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</row>
    <row r="561" spans="1:15" ht="14.2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</row>
    <row r="562" spans="1:15" ht="14.2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</row>
    <row r="563" spans="1:15" ht="14.2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</row>
    <row r="564" spans="1:15" ht="14.2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</row>
    <row r="565" spans="1:15" ht="14.2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</row>
    <row r="566" spans="1:15" ht="14.2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</row>
    <row r="567" spans="1:15" ht="14.2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</row>
    <row r="568" spans="1:15" ht="14.2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</row>
    <row r="569" spans="1:15" ht="14.2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</row>
    <row r="570" spans="1:15" ht="14.2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</row>
    <row r="571" spans="1:15" ht="14.2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</row>
    <row r="572" spans="1:15" ht="14.2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</row>
    <row r="573" spans="1:15" ht="14.2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</row>
    <row r="574" spans="1:15" ht="14.2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</row>
    <row r="575" spans="1:15" ht="14.2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</row>
    <row r="576" spans="1:15" ht="14.2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</row>
    <row r="577" spans="1:15" ht="14.2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</row>
    <row r="578" spans="1:15" ht="14.2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</row>
    <row r="579" spans="1:15" ht="14.2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</row>
    <row r="580" spans="1:15" ht="14.2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</row>
    <row r="581" spans="1:15" ht="14.2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</row>
    <row r="582" spans="1:15" ht="14.2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</row>
    <row r="583" spans="1:15" ht="14.2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</row>
    <row r="584" spans="1:15" ht="14.2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</row>
    <row r="585" spans="1:15" ht="14.2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</row>
    <row r="586" spans="1:15" ht="14.2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</row>
    <row r="587" spans="1:15" ht="14.2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</row>
    <row r="588" spans="1:15" ht="14.2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</row>
    <row r="589" spans="1:15" ht="14.2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</row>
    <row r="590" spans="1:15" ht="14.2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</row>
    <row r="591" spans="1:15" ht="14.2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</row>
    <row r="592" spans="1:15" ht="14.2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</row>
    <row r="593" spans="1:15" ht="14.2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</row>
    <row r="594" spans="1:15" ht="14.2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</row>
    <row r="595" spans="1:15" ht="14.2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</row>
    <row r="596" spans="1:15" ht="14.2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</row>
    <row r="597" spans="1:15" ht="14.2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</row>
    <row r="598" spans="1:15" ht="14.2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</row>
    <row r="599" spans="1:15" ht="14.2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</row>
    <row r="600" spans="1:15" ht="14.2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</row>
    <row r="601" spans="1:15" ht="14.2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</row>
    <row r="602" spans="1:15" ht="14.2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</row>
    <row r="603" spans="1:15" ht="14.2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</row>
    <row r="604" spans="1:15" ht="14.2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</row>
    <row r="605" spans="1:15" ht="14.2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</row>
    <row r="606" spans="1:15" ht="14.2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</row>
    <row r="607" spans="1:15" ht="14.2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</row>
    <row r="608" spans="1:15" ht="14.2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</row>
    <row r="609" spans="1:15" ht="14.2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</row>
    <row r="610" spans="1:15" ht="14.2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</row>
    <row r="611" spans="1:15" ht="14.2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</row>
    <row r="612" spans="1:15" ht="14.2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</row>
    <row r="613" spans="1:15" ht="14.2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</row>
    <row r="614" spans="1:15" ht="14.2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</row>
    <row r="615" spans="1:15" ht="14.2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</row>
    <row r="616" spans="1:15" ht="14.2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</row>
    <row r="617" spans="1:15" ht="14.2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</row>
    <row r="618" spans="1:15" ht="14.2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</row>
    <row r="619" spans="1:15" ht="14.2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</row>
    <row r="620" spans="1:15" ht="14.2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</row>
    <row r="621" spans="1:15" ht="14.2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</row>
    <row r="622" spans="1:15" ht="14.2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</row>
    <row r="623" spans="1:15" ht="14.2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</row>
    <row r="624" spans="1:15" ht="14.2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</row>
    <row r="625" spans="1:15" ht="14.2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</row>
    <row r="626" spans="1:15" ht="14.2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</row>
    <row r="627" spans="1:15" ht="14.2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</row>
    <row r="628" spans="1:15" ht="14.2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</row>
    <row r="629" spans="1:15" ht="14.2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</row>
    <row r="630" spans="1:15" ht="14.2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</row>
    <row r="631" spans="1:15" ht="14.2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</row>
    <row r="632" spans="1:15" ht="14.2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</row>
    <row r="633" spans="1:15" ht="14.2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</row>
    <row r="634" spans="1:15" ht="14.2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</row>
    <row r="635" spans="1:15" ht="14.2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</row>
    <row r="636" spans="1:15" ht="14.2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</row>
    <row r="637" spans="1:15" ht="14.2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</row>
    <row r="638" spans="1:15" ht="14.2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</row>
    <row r="639" spans="1:15" ht="14.2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</row>
    <row r="640" spans="1:15" ht="14.2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</row>
    <row r="641" spans="1:15" ht="14.2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</row>
    <row r="642" spans="1:15" ht="14.2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</row>
    <row r="643" spans="1:15" ht="14.2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</row>
    <row r="644" spans="1:15" ht="14.2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</row>
    <row r="645" spans="1:15" ht="14.2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</row>
    <row r="646" spans="1:15" ht="14.2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</row>
    <row r="647" spans="1:15" ht="14.2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</row>
    <row r="648" spans="1:15" ht="14.2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</row>
    <row r="649" spans="1:15" ht="14.2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</row>
    <row r="650" spans="1:15" ht="14.2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</row>
    <row r="651" spans="1:15" ht="14.2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</row>
    <row r="652" spans="1:15" ht="14.2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</row>
    <row r="653" spans="1:15" ht="14.2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</row>
    <row r="654" spans="1:15" ht="14.2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</row>
    <row r="655" spans="1:15" ht="14.2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</row>
    <row r="656" spans="1:15" ht="14.2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</row>
    <row r="657" spans="1:15" ht="14.2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</row>
    <row r="658" spans="1:15" ht="14.2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</row>
    <row r="659" spans="1:15" ht="14.2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</row>
    <row r="660" spans="1:15" ht="14.2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</row>
    <row r="661" spans="1:15" ht="14.2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</row>
    <row r="662" spans="1:15" ht="14.2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</row>
    <row r="663" spans="1:15" ht="14.2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</row>
    <row r="664" spans="1:15" ht="14.2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</row>
    <row r="665" spans="1:15" ht="14.2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</row>
    <row r="666" spans="1:15" ht="14.2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</row>
    <row r="667" spans="1:15" ht="14.2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</row>
    <row r="668" spans="1:15" ht="14.2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</row>
    <row r="669" spans="1:15" ht="14.2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</row>
    <row r="670" spans="1:15" ht="14.2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</row>
    <row r="671" spans="1:15" ht="14.2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</row>
    <row r="672" spans="1:15" ht="14.2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</row>
    <row r="673" spans="1:15" ht="14.2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</row>
    <row r="674" spans="1:15" ht="14.2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</row>
    <row r="675" spans="1:15" ht="14.2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</row>
    <row r="676" spans="1:15" ht="14.2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</row>
    <row r="677" spans="1:15" ht="14.2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</row>
    <row r="678" spans="1:15" ht="14.2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</row>
    <row r="679" spans="1:15" ht="14.2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</row>
    <row r="680" spans="1:15" ht="14.2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</row>
    <row r="681" spans="1:15" ht="14.2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</row>
    <row r="682" spans="1:15" ht="14.2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</row>
    <row r="683" spans="1:15" ht="14.2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</row>
    <row r="684" spans="1:15" ht="14.2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</row>
    <row r="685" spans="1:15" ht="14.2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</row>
    <row r="686" spans="1:15" ht="14.2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</row>
    <row r="687" spans="1:15" ht="14.2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</row>
    <row r="688" spans="1:15" ht="14.2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</row>
    <row r="689" spans="1:15" ht="14.2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</row>
    <row r="690" spans="1:15" ht="14.2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</row>
    <row r="691" spans="1:15" ht="14.2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</row>
    <row r="692" spans="1:15" ht="14.2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</row>
    <row r="693" spans="1:15" ht="14.2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</row>
    <row r="694" spans="1:15" ht="14.2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</row>
    <row r="695" spans="1:15" ht="14.2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</row>
    <row r="696" spans="1:15" ht="14.2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</row>
    <row r="697" spans="1:15" ht="14.2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</row>
    <row r="698" spans="1:15" ht="14.2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</row>
    <row r="699" spans="1:15" ht="14.2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</row>
    <row r="700" spans="1:15" ht="14.2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</row>
  </sheetData>
  <sheetProtection/>
  <mergeCells count="91">
    <mergeCell ref="AC52:AK52"/>
    <mergeCell ref="AC1:AK1"/>
    <mergeCell ref="AJ3:AK3"/>
    <mergeCell ref="K2:P2"/>
    <mergeCell ref="AJ2:AK2"/>
    <mergeCell ref="AJ47:AK47"/>
    <mergeCell ref="AF48:AG51"/>
    <mergeCell ref="AH48:AI51"/>
    <mergeCell ref="AJ48:AK51"/>
    <mergeCell ref="AH3:AI3"/>
    <mergeCell ref="A4:J6"/>
    <mergeCell ref="K4:P6"/>
    <mergeCell ref="AF47:AG47"/>
    <mergeCell ref="AH47:AI47"/>
    <mergeCell ref="AH2:AI2"/>
    <mergeCell ref="K3:P3"/>
    <mergeCell ref="A1:J3"/>
    <mergeCell ref="K1:P1"/>
    <mergeCell ref="A7:J8"/>
    <mergeCell ref="K7:P7"/>
    <mergeCell ref="K8:P8"/>
    <mergeCell ref="A9:J10"/>
    <mergeCell ref="K9:P9"/>
    <mergeCell ref="K10:P10"/>
    <mergeCell ref="A11:J12"/>
    <mergeCell ref="K11:P11"/>
    <mergeCell ref="K12:P12"/>
    <mergeCell ref="A13:J14"/>
    <mergeCell ref="K13:P13"/>
    <mergeCell ref="K14:P14"/>
    <mergeCell ref="A15:J16"/>
    <mergeCell ref="K15:P15"/>
    <mergeCell ref="K16:P16"/>
    <mergeCell ref="A17:J18"/>
    <mergeCell ref="K17:P17"/>
    <mergeCell ref="K18:P18"/>
    <mergeCell ref="A19:J20"/>
    <mergeCell ref="K19:P19"/>
    <mergeCell ref="K20:P20"/>
    <mergeCell ref="A21:J22"/>
    <mergeCell ref="K21:P21"/>
    <mergeCell ref="K22:P22"/>
    <mergeCell ref="A23:J24"/>
    <mergeCell ref="K23:P23"/>
    <mergeCell ref="K24:P24"/>
    <mergeCell ref="A25:J26"/>
    <mergeCell ref="K25:P25"/>
    <mergeCell ref="K26:P26"/>
    <mergeCell ref="K33:P33"/>
    <mergeCell ref="K34:P34"/>
    <mergeCell ref="A29:J30"/>
    <mergeCell ref="K29:P29"/>
    <mergeCell ref="K30:P30"/>
    <mergeCell ref="A27:J28"/>
    <mergeCell ref="K27:P27"/>
    <mergeCell ref="K28:P28"/>
    <mergeCell ref="A41:J42"/>
    <mergeCell ref="K41:P41"/>
    <mergeCell ref="K42:P42"/>
    <mergeCell ref="A35:J36"/>
    <mergeCell ref="K35:P35"/>
    <mergeCell ref="K36:P36"/>
    <mergeCell ref="A37:J38"/>
    <mergeCell ref="K37:P37"/>
    <mergeCell ref="K38:P38"/>
    <mergeCell ref="AA1:AB1"/>
    <mergeCell ref="AA2:AB2"/>
    <mergeCell ref="AA3:AB3"/>
    <mergeCell ref="A39:J40"/>
    <mergeCell ref="K39:P39"/>
    <mergeCell ref="K40:P40"/>
    <mergeCell ref="A31:J32"/>
    <mergeCell ref="K31:P31"/>
    <mergeCell ref="K32:P32"/>
    <mergeCell ref="A33:J34"/>
    <mergeCell ref="Q1:U1"/>
    <mergeCell ref="V1:W1"/>
    <mergeCell ref="V3:W3"/>
    <mergeCell ref="X3:Z3"/>
    <mergeCell ref="X2:Z2"/>
    <mergeCell ref="X1:Z1"/>
    <mergeCell ref="A51:B51"/>
    <mergeCell ref="Q4:AK4"/>
    <mergeCell ref="AC2:AD2"/>
    <mergeCell ref="AC3:AD3"/>
    <mergeCell ref="AE2:AF2"/>
    <mergeCell ref="AE3:AF3"/>
    <mergeCell ref="Q2:R2"/>
    <mergeCell ref="T2:U2"/>
    <mergeCell ref="Q3:U3"/>
    <mergeCell ref="V2:W2"/>
  </mergeCells>
  <printOptions/>
  <pageMargins left="0.1968503937007874" right="0.1968503937007874" top="0.1968503937007874" bottom="0.1968503937007874" header="0.31496062992125984" footer="0.31496062992125984"/>
  <pageSetup orientation="landscape" paperSize="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A715"/>
  <sheetViews>
    <sheetView zoomScale="50" zoomScaleNormal="50" zoomScalePageLayoutView="0" workbookViewId="0" topLeftCell="A1">
      <selection activeCell="A7" sqref="A7:L8"/>
    </sheetView>
  </sheetViews>
  <sheetFormatPr defaultColWidth="2.50390625" defaultRowHeight="14.25" customHeight="1"/>
  <cols>
    <col min="1" max="18" width="2.50390625" style="2" customWidth="1"/>
    <col min="19" max="19" width="5.00390625" style="2" customWidth="1"/>
    <col min="20" max="51" width="5.00390625" style="1" customWidth="1"/>
    <col min="52" max="16384" width="2.50390625" style="1" customWidth="1"/>
  </cols>
  <sheetData>
    <row r="1" spans="1:53" s="16" customFormat="1" ht="21" customHeight="1">
      <c r="A1" s="173" t="s">
        <v>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9" t="s">
        <v>14</v>
      </c>
      <c r="N1" s="180"/>
      <c r="O1" s="180"/>
      <c r="P1" s="180"/>
      <c r="Q1" s="180"/>
      <c r="R1" s="181"/>
      <c r="S1" s="182" t="str">
        <f>'入力表'!C8</f>
        <v>○○○○改修工事</v>
      </c>
      <c r="T1" s="183"/>
      <c r="U1" s="183"/>
      <c r="V1" s="183"/>
      <c r="W1" s="183"/>
      <c r="X1" s="183"/>
      <c r="Y1" s="183"/>
      <c r="Z1" s="183"/>
      <c r="AA1" s="184" t="s">
        <v>0</v>
      </c>
      <c r="AB1" s="185"/>
      <c r="AC1" s="186"/>
      <c r="AD1" s="182" t="str">
        <f>'入力表'!C23</f>
        <v>○○○株式会社</v>
      </c>
      <c r="AE1" s="185"/>
      <c r="AF1" s="185"/>
      <c r="AG1" s="185"/>
      <c r="AH1" s="185"/>
      <c r="AI1" s="185"/>
      <c r="AJ1" s="187" t="s">
        <v>80</v>
      </c>
      <c r="AK1" s="188"/>
      <c r="AL1" s="160" t="str">
        <f>'入力表'!C26</f>
        <v>事務所部分の原状回復工事</v>
      </c>
      <c r="AM1" s="160"/>
      <c r="AN1" s="160"/>
      <c r="AO1" s="161"/>
      <c r="AP1" s="161"/>
      <c r="AQ1" s="161"/>
      <c r="AR1" s="161"/>
      <c r="AS1" s="161"/>
      <c r="AT1" s="161"/>
      <c r="AU1" s="161"/>
      <c r="AV1" s="161"/>
      <c r="AW1" s="161"/>
      <c r="AX1" s="161"/>
      <c r="AY1" s="52"/>
      <c r="AZ1" s="15"/>
      <c r="BA1" s="15"/>
    </row>
    <row r="2" spans="1:53" s="16" customFormat="1" ht="21" customHeight="1">
      <c r="A2" s="175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63" t="s">
        <v>15</v>
      </c>
      <c r="N2" s="147"/>
      <c r="O2" s="147"/>
      <c r="P2" s="147"/>
      <c r="Q2" s="147"/>
      <c r="R2" s="164"/>
      <c r="S2" s="165">
        <f>'入力表'!C16</f>
        <v>40026</v>
      </c>
      <c r="T2" s="166"/>
      <c r="U2" s="166"/>
      <c r="V2" s="25" t="s">
        <v>17</v>
      </c>
      <c r="W2" s="167">
        <f>'入力表'!C17</f>
        <v>40055</v>
      </c>
      <c r="X2" s="148"/>
      <c r="Y2" s="148"/>
      <c r="Z2" s="168"/>
      <c r="AA2" s="163" t="s">
        <v>1</v>
      </c>
      <c r="AB2" s="169"/>
      <c r="AC2" s="170"/>
      <c r="AD2" s="171" t="str">
        <f>'入力表'!C24</f>
        <v>○○○設計事務所</v>
      </c>
      <c r="AE2" s="147"/>
      <c r="AF2" s="147"/>
      <c r="AG2" s="147"/>
      <c r="AH2" s="147"/>
      <c r="AI2" s="147"/>
      <c r="AJ2" s="172" t="s">
        <v>81</v>
      </c>
      <c r="AK2" s="147"/>
      <c r="AL2" s="148" t="str">
        <f>'入力表'!C27</f>
        <v>事務所ビル</v>
      </c>
      <c r="AM2" s="148"/>
      <c r="AN2" s="148"/>
      <c r="AO2" s="148" t="s">
        <v>4</v>
      </c>
      <c r="AP2" s="148"/>
      <c r="AQ2" s="148" t="str">
        <f>'入力表'!C29</f>
        <v>150㎡</v>
      </c>
      <c r="AR2" s="147"/>
      <c r="AS2" s="147"/>
      <c r="AT2" s="147" t="s">
        <v>6</v>
      </c>
      <c r="AU2" s="147"/>
      <c r="AV2" s="148" t="str">
        <f>'入力表'!C31</f>
        <v>450㎡</v>
      </c>
      <c r="AW2" s="147"/>
      <c r="AX2" s="147"/>
      <c r="AY2" s="149"/>
      <c r="AZ2" s="15"/>
      <c r="BA2" s="15"/>
    </row>
    <row r="3" spans="1:53" s="16" customFormat="1" ht="21" customHeight="1">
      <c r="A3" s="177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50" t="s">
        <v>16</v>
      </c>
      <c r="N3" s="151"/>
      <c r="O3" s="151"/>
      <c r="P3" s="151"/>
      <c r="Q3" s="151"/>
      <c r="R3" s="152"/>
      <c r="S3" s="193">
        <f>'入力表'!C10</f>
        <v>39965</v>
      </c>
      <c r="T3" s="194"/>
      <c r="U3" s="194"/>
      <c r="V3" s="194"/>
      <c r="W3" s="194"/>
      <c r="X3" s="194"/>
      <c r="Y3" s="194"/>
      <c r="Z3" s="194"/>
      <c r="AA3" s="163" t="s">
        <v>2</v>
      </c>
      <c r="AB3" s="195"/>
      <c r="AC3" s="196"/>
      <c r="AD3" s="171" t="str">
        <f>'入力表'!C25</f>
        <v>株式会社　ホームプランニング</v>
      </c>
      <c r="AE3" s="147"/>
      <c r="AF3" s="147"/>
      <c r="AG3" s="147"/>
      <c r="AH3" s="147"/>
      <c r="AI3" s="147"/>
      <c r="AJ3" s="197" t="s">
        <v>82</v>
      </c>
      <c r="AK3" s="151"/>
      <c r="AL3" s="191" t="str">
        <f>'入力表'!C28</f>
        <v>RC造　４階建</v>
      </c>
      <c r="AM3" s="191"/>
      <c r="AN3" s="191"/>
      <c r="AO3" s="191" t="s">
        <v>5</v>
      </c>
      <c r="AP3" s="191"/>
      <c r="AQ3" s="191" t="str">
        <f>'入力表'!C30</f>
        <v>100㎡</v>
      </c>
      <c r="AR3" s="151"/>
      <c r="AS3" s="151"/>
      <c r="AT3" s="151" t="s">
        <v>79</v>
      </c>
      <c r="AU3" s="151"/>
      <c r="AV3" s="191" t="str">
        <f>'入力表'!C32</f>
        <v>なし</v>
      </c>
      <c r="AW3" s="151"/>
      <c r="AX3" s="151"/>
      <c r="AY3" s="192"/>
      <c r="AZ3" s="15"/>
      <c r="BA3" s="15"/>
    </row>
    <row r="4" spans="1:53" s="16" customFormat="1" ht="17.25" customHeight="1">
      <c r="A4" s="127" t="s">
        <v>10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9"/>
      <c r="M4" s="136" t="s">
        <v>78</v>
      </c>
      <c r="N4" s="137"/>
      <c r="O4" s="137"/>
      <c r="P4" s="137"/>
      <c r="Q4" s="137"/>
      <c r="R4" s="137"/>
      <c r="S4" s="163" t="s">
        <v>23</v>
      </c>
      <c r="T4" s="217"/>
      <c r="U4" s="217"/>
      <c r="V4" s="217"/>
      <c r="W4" s="217"/>
      <c r="X4" s="217"/>
      <c r="Y4" s="217"/>
      <c r="Z4" s="217"/>
      <c r="AA4" s="217"/>
      <c r="AB4" s="217"/>
      <c r="AC4" s="217"/>
      <c r="AD4" s="217"/>
      <c r="AE4" s="217"/>
      <c r="AF4" s="217"/>
      <c r="AG4" s="217"/>
      <c r="AH4" s="217"/>
      <c r="AI4" s="217"/>
      <c r="AJ4" s="217"/>
      <c r="AK4" s="217"/>
      <c r="AL4" s="217"/>
      <c r="AM4" s="217"/>
      <c r="AN4" s="217"/>
      <c r="AO4" s="217"/>
      <c r="AP4" s="217"/>
      <c r="AQ4" s="217"/>
      <c r="AR4" s="217"/>
      <c r="AS4" s="217"/>
      <c r="AT4" s="217"/>
      <c r="AU4" s="217"/>
      <c r="AV4" s="217"/>
      <c r="AW4" s="218"/>
      <c r="AX4" s="222" t="s">
        <v>24</v>
      </c>
      <c r="AY4" s="223"/>
      <c r="AZ4" s="15"/>
      <c r="BA4" s="15"/>
    </row>
    <row r="5" spans="1:53" ht="17.25" customHeight="1">
      <c r="A5" s="130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2"/>
      <c r="M5" s="138"/>
      <c r="N5" s="139"/>
      <c r="O5" s="139"/>
      <c r="P5" s="139"/>
      <c r="Q5" s="139"/>
      <c r="R5" s="140"/>
      <c r="S5" s="78">
        <f>DAY(DATE($A65,$D65,$F65))</f>
        <v>1</v>
      </c>
      <c r="T5" s="78">
        <f>DAY(DATE($A65,$D65,$F65)+1)</f>
        <v>2</v>
      </c>
      <c r="U5" s="78">
        <f>DAY(DATE($A65,$D65,$F65)+2)</f>
        <v>3</v>
      </c>
      <c r="V5" s="78">
        <f>DAY(DATE($A65,$D65,$F65)+3)</f>
        <v>4</v>
      </c>
      <c r="W5" s="78">
        <f>DAY(DATE($A65,$D65,$F65)+4)</f>
        <v>5</v>
      </c>
      <c r="X5" s="78">
        <f>DAY(DATE($A65,$D65,$F65)+5)</f>
        <v>6</v>
      </c>
      <c r="Y5" s="78">
        <f>DAY(DATE($A65,$D65,$F65)+6)</f>
        <v>7</v>
      </c>
      <c r="Z5" s="78">
        <f>DAY(DATE($A65,$D65,$F65)+7)</f>
        <v>8</v>
      </c>
      <c r="AA5" s="78">
        <f>DAY(DATE($A65,$D65,$F65)+8)</f>
        <v>9</v>
      </c>
      <c r="AB5" s="78">
        <f>DAY(DATE($A65,$D65,$F65)+9)</f>
        <v>10</v>
      </c>
      <c r="AC5" s="78">
        <f>DAY(DATE($A65,$D65,$F65)+10)</f>
        <v>11</v>
      </c>
      <c r="AD5" s="78">
        <f>DAY(DATE($A65,$D65,$F65)+11)</f>
        <v>12</v>
      </c>
      <c r="AE5" s="78">
        <f>DAY(DATE($A65,$D65,$F65)+12)</f>
        <v>13</v>
      </c>
      <c r="AF5" s="78">
        <f>DAY(DATE($A65,$D65,$F65)+13)</f>
        <v>14</v>
      </c>
      <c r="AG5" s="78">
        <f>DAY(DATE($A65,$D65,$F65)+14)</f>
        <v>15</v>
      </c>
      <c r="AH5" s="78">
        <f>DAY(DATE($A65,$D65,$F65)+15)</f>
        <v>16</v>
      </c>
      <c r="AI5" s="78">
        <f>DAY(DATE($A65,$D65,$F65)+16)</f>
        <v>17</v>
      </c>
      <c r="AJ5" s="78">
        <f>DAY(DATE($A65,$D65,$F65)+17)</f>
        <v>18</v>
      </c>
      <c r="AK5" s="78">
        <f>DAY(DATE($A65,$D65,$F65)+18)</f>
        <v>19</v>
      </c>
      <c r="AL5" s="78">
        <f>DAY(DATE($A65,$D65,$F65)+19)</f>
        <v>20</v>
      </c>
      <c r="AM5" s="78">
        <f>DAY(DATE($A65,$D65,$F65)+20)</f>
        <v>21</v>
      </c>
      <c r="AN5" s="78">
        <f>DAY(DATE($A65,$D65,$F65)+21)</f>
        <v>22</v>
      </c>
      <c r="AO5" s="78">
        <f>DAY(DATE($A65,$D65,$F65)+22)</f>
        <v>23</v>
      </c>
      <c r="AP5" s="78">
        <f>DAY(DATE($A65,$D65,$F65)+23)</f>
        <v>24</v>
      </c>
      <c r="AQ5" s="78">
        <f>DAY(DATE($A65,$D65,$F65)+24)</f>
        <v>25</v>
      </c>
      <c r="AR5" s="78">
        <f>DAY(DATE($A65,$D65,$F65)+25)</f>
        <v>26</v>
      </c>
      <c r="AS5" s="78">
        <f>DAY(DATE($A65,$D65,$F65)+26)</f>
        <v>27</v>
      </c>
      <c r="AT5" s="78">
        <f>DAY(DATE($A65,$D65,$F65)+27)</f>
        <v>28</v>
      </c>
      <c r="AU5" s="78">
        <f>DAY(DATE($A65,$D65,$F65)+28)</f>
        <v>29</v>
      </c>
      <c r="AV5" s="78">
        <f>DAY(DATE($A65,$D65,$F65)+29)</f>
        <v>30</v>
      </c>
      <c r="AW5" s="78">
        <f>DAY(DATE($A65,$D65,$F65)+30)</f>
        <v>31</v>
      </c>
      <c r="AX5" s="78">
        <f>DAY(DATE($A65,$D65,$F65)+31)</f>
        <v>1</v>
      </c>
      <c r="AY5" s="79">
        <f>DAY(DATE($A65,$D65,$F65)+32)</f>
        <v>2</v>
      </c>
      <c r="AZ5" s="4"/>
      <c r="BA5" s="4"/>
    </row>
    <row r="6" spans="1:53" ht="17.25" customHeight="1">
      <c r="A6" s="133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5"/>
      <c r="M6" s="141"/>
      <c r="N6" s="142"/>
      <c r="O6" s="142"/>
      <c r="P6" s="142"/>
      <c r="Q6" s="142"/>
      <c r="R6" s="143"/>
      <c r="S6" s="80" t="str">
        <f>CHOOSE(WEEKDAY(DATE($A$65,$D$65,$F$65),2),"月","火","水","木","金","土","日")</f>
        <v>土</v>
      </c>
      <c r="T6" s="80" t="str">
        <f>CHOOSE(WEEKDAY(DATE($A$65,$D$65,$F$65)+1,2),"月","火","水","木","金","土","日")</f>
        <v>日</v>
      </c>
      <c r="U6" s="80" t="str">
        <f>CHOOSE(WEEKDAY(DATE($A$65,$D$65,$F$65)+2,2),"月","火","水","木","金","土","日")</f>
        <v>月</v>
      </c>
      <c r="V6" s="80" t="str">
        <f>CHOOSE(WEEKDAY(DATE($A$65,$D$65,$F$65)+3,2),"月","火","水","木","金","土","日")</f>
        <v>火</v>
      </c>
      <c r="W6" s="80" t="str">
        <f>CHOOSE(WEEKDAY(DATE($A$65,$D$65,$F$65)+4,2),"月","火","水","木","金","土","日")</f>
        <v>水</v>
      </c>
      <c r="X6" s="80" t="str">
        <f>CHOOSE(WEEKDAY(DATE($A$65,$D$65,$F$65)+5,2),"月","火","水","木","金","土","日")</f>
        <v>木</v>
      </c>
      <c r="Y6" s="80" t="str">
        <f>CHOOSE(WEEKDAY(DATE($A$65,$D$65,$F$65)+6,2),"月","火","水","木","金","土","日")</f>
        <v>金</v>
      </c>
      <c r="Z6" s="80" t="str">
        <f>CHOOSE(WEEKDAY(DATE($A$65,$D$65,$F$65)+7,2),"月","火","水","木","金","土","日")</f>
        <v>土</v>
      </c>
      <c r="AA6" s="80" t="str">
        <f>CHOOSE(WEEKDAY(DATE($A$65,$D$65,$F$65)+8,2),"月","火","水","木","金","土","日")</f>
        <v>日</v>
      </c>
      <c r="AB6" s="80" t="str">
        <f>CHOOSE(WEEKDAY(DATE($A$65,$D$65,$F$65)+9,2),"月","火","水","木","金","土","日")</f>
        <v>月</v>
      </c>
      <c r="AC6" s="80" t="str">
        <f>CHOOSE(WEEKDAY(DATE($A$65,$D$65,$F$65)+10,2),"月","火","水","木","金","土","日")</f>
        <v>火</v>
      </c>
      <c r="AD6" s="80" t="str">
        <f>CHOOSE(WEEKDAY(DATE($A$65,$D$65,$F$65)+11,2),"月","火","水","木","金","土","日")</f>
        <v>水</v>
      </c>
      <c r="AE6" s="80" t="str">
        <f>CHOOSE(WEEKDAY(DATE($A$65,$D$65,$F$65)+12,2),"月","火","水","木","金","土","日")</f>
        <v>木</v>
      </c>
      <c r="AF6" s="80" t="str">
        <f>CHOOSE(WEEKDAY(DATE($A$65,$D$65,$F$65)+13,2),"月","火","水","木","金","土","日")</f>
        <v>金</v>
      </c>
      <c r="AG6" s="80" t="str">
        <f>CHOOSE(WEEKDAY(DATE($A$65,$D$65,$F$65)+14,2),"月","火","水","木","金","土","日")</f>
        <v>土</v>
      </c>
      <c r="AH6" s="80" t="str">
        <f>CHOOSE(WEEKDAY(DATE($A$65,$D$65,$F$65)+15,2),"月","火","水","木","金","土","日")</f>
        <v>日</v>
      </c>
      <c r="AI6" s="80" t="str">
        <f>CHOOSE(WEEKDAY(DATE($A$65,$D$65,$F$65)+16,2),"月","火","水","木","金","土","日")</f>
        <v>月</v>
      </c>
      <c r="AJ6" s="80" t="str">
        <f>CHOOSE(WEEKDAY(DATE($A$65,$D$65,$F$65)+17,2),"月","火","水","木","金","土","日")</f>
        <v>火</v>
      </c>
      <c r="AK6" s="80" t="str">
        <f>CHOOSE(WEEKDAY(DATE($A$65,$D$65,$F$65)+18,2),"月","火","水","木","金","土","日")</f>
        <v>水</v>
      </c>
      <c r="AL6" s="80" t="str">
        <f>CHOOSE(WEEKDAY(DATE($A$65,$D$65,$F$65)+19,2),"月","火","水","木","金","土","日")</f>
        <v>木</v>
      </c>
      <c r="AM6" s="80" t="str">
        <f>CHOOSE(WEEKDAY(DATE($A$65,$D$65,$F$65)+20,2),"月","火","水","木","金","土","日")</f>
        <v>金</v>
      </c>
      <c r="AN6" s="80" t="str">
        <f>CHOOSE(WEEKDAY(DATE($A$65,$D$65,$F$65)+21,2),"月","火","水","木","金","土","日")</f>
        <v>土</v>
      </c>
      <c r="AO6" s="80" t="str">
        <f>CHOOSE(WEEKDAY(DATE($A$65,$D$65,$F$65)+22,2),"月","火","水","木","金","土","日")</f>
        <v>日</v>
      </c>
      <c r="AP6" s="80" t="str">
        <f>CHOOSE(WEEKDAY(DATE($A$65,$D$65,$F$65)+23,2),"月","火","水","木","金","土","日")</f>
        <v>月</v>
      </c>
      <c r="AQ6" s="80" t="str">
        <f>CHOOSE(WEEKDAY(DATE($A$65,$D$65,$F$65)+24,2),"月","火","水","木","金","土","日")</f>
        <v>火</v>
      </c>
      <c r="AR6" s="80" t="str">
        <f>CHOOSE(WEEKDAY(DATE($A$65,$D$65,$F$65)+25,2),"月","火","水","木","金","土","日")</f>
        <v>水</v>
      </c>
      <c r="AS6" s="80" t="str">
        <f>CHOOSE(WEEKDAY(DATE($A$65,$D$65,$F$65)+26,2),"月","火","水","木","金","土","日")</f>
        <v>木</v>
      </c>
      <c r="AT6" s="80" t="str">
        <f>CHOOSE(WEEKDAY(DATE($A$65,$D$65,$F$65)+27,2),"月","火","水","木","金","土","日")</f>
        <v>金</v>
      </c>
      <c r="AU6" s="80" t="str">
        <f>CHOOSE(WEEKDAY(DATE($A$65,$D$65,$F$65)+28,2),"月","火","水","木","金","土","日")</f>
        <v>土</v>
      </c>
      <c r="AV6" s="80" t="str">
        <f>CHOOSE(WEEKDAY(DATE($A$65,$D$65,$F$65)+29,2),"月","火","水","木","金","土","日")</f>
        <v>日</v>
      </c>
      <c r="AW6" s="80" t="str">
        <f>CHOOSE(WEEKDAY(DATE($A$65,$D$65,$F$65)+30,2),"月","火","水","木","金","土","日")</f>
        <v>月</v>
      </c>
      <c r="AX6" s="80" t="str">
        <f>CHOOSE(WEEKDAY(DATE($A$65,$D$65,$F$65)+31,2),"月","火","水","木","金","土","日")</f>
        <v>火</v>
      </c>
      <c r="AY6" s="81" t="str">
        <f>CHOOSE(WEEKDAY(DATE($A$65,$D$65,$F$65)+32,2),"月","火","水","木","金","土","日")</f>
        <v>水</v>
      </c>
      <c r="AZ6" s="4"/>
      <c r="BA6" s="4"/>
    </row>
    <row r="7" spans="1:53" ht="18" customHeight="1">
      <c r="A7" s="114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6"/>
      <c r="M7" s="120"/>
      <c r="N7" s="121"/>
      <c r="O7" s="121"/>
      <c r="P7" s="121"/>
      <c r="Q7" s="121"/>
      <c r="R7" s="122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48"/>
      <c r="AZ7" s="4"/>
      <c r="BA7" s="4"/>
    </row>
    <row r="8" spans="1:53" ht="6" customHeight="1">
      <c r="A8" s="117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9"/>
      <c r="M8" s="123"/>
      <c r="N8" s="118"/>
      <c r="O8" s="118"/>
      <c r="P8" s="118"/>
      <c r="Q8" s="118"/>
      <c r="R8" s="119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49"/>
      <c r="AZ8" s="4"/>
      <c r="BA8" s="4"/>
    </row>
    <row r="9" spans="1:53" ht="18" customHeight="1">
      <c r="A9" s="114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6"/>
      <c r="M9" s="120"/>
      <c r="N9" s="121"/>
      <c r="O9" s="121"/>
      <c r="P9" s="121"/>
      <c r="Q9" s="121"/>
      <c r="R9" s="122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48"/>
      <c r="AZ9" s="4"/>
      <c r="BA9" s="4"/>
    </row>
    <row r="10" spans="1:53" ht="6" customHeight="1">
      <c r="A10" s="117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9"/>
      <c r="M10" s="123"/>
      <c r="N10" s="118"/>
      <c r="O10" s="118"/>
      <c r="P10" s="118"/>
      <c r="Q10" s="118"/>
      <c r="R10" s="119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49"/>
      <c r="AZ10" s="4"/>
      <c r="BA10" s="4"/>
    </row>
    <row r="11" spans="1:53" ht="18" customHeight="1">
      <c r="A11" s="114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6"/>
      <c r="M11" s="120"/>
      <c r="N11" s="121"/>
      <c r="O11" s="121"/>
      <c r="P11" s="121"/>
      <c r="Q11" s="121"/>
      <c r="R11" s="122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48"/>
      <c r="AZ11" s="4"/>
      <c r="BA11" s="4"/>
    </row>
    <row r="12" spans="1:53" ht="6" customHeight="1">
      <c r="A12" s="117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9"/>
      <c r="M12" s="123"/>
      <c r="N12" s="118"/>
      <c r="O12" s="118"/>
      <c r="P12" s="118"/>
      <c r="Q12" s="118"/>
      <c r="R12" s="119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49"/>
      <c r="AZ12" s="4"/>
      <c r="BA12" s="4"/>
    </row>
    <row r="13" spans="1:53" ht="18" customHeight="1">
      <c r="A13" s="114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6"/>
      <c r="M13" s="120"/>
      <c r="N13" s="121"/>
      <c r="O13" s="121"/>
      <c r="P13" s="121"/>
      <c r="Q13" s="121"/>
      <c r="R13" s="122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48"/>
      <c r="AZ13" s="4"/>
      <c r="BA13" s="4"/>
    </row>
    <row r="14" spans="1:53" ht="6" customHeight="1">
      <c r="A14" s="117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9"/>
      <c r="M14" s="123"/>
      <c r="N14" s="118"/>
      <c r="O14" s="118"/>
      <c r="P14" s="118"/>
      <c r="Q14" s="118"/>
      <c r="R14" s="119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49"/>
      <c r="AZ14" s="4"/>
      <c r="BA14" s="4"/>
    </row>
    <row r="15" spans="1:53" ht="18" customHeight="1">
      <c r="A15" s="114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6"/>
      <c r="M15" s="120"/>
      <c r="N15" s="121"/>
      <c r="O15" s="121"/>
      <c r="P15" s="121"/>
      <c r="Q15" s="121"/>
      <c r="R15" s="122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48"/>
      <c r="AZ15" s="4"/>
      <c r="BA15" s="4"/>
    </row>
    <row r="16" spans="1:53" ht="6" customHeight="1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9"/>
      <c r="M16" s="123"/>
      <c r="N16" s="118"/>
      <c r="O16" s="118"/>
      <c r="P16" s="118"/>
      <c r="Q16" s="118"/>
      <c r="R16" s="119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49"/>
      <c r="AZ16" s="4"/>
      <c r="BA16" s="4"/>
    </row>
    <row r="17" spans="1:53" ht="18" customHeight="1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6"/>
      <c r="M17" s="120"/>
      <c r="N17" s="121"/>
      <c r="O17" s="121"/>
      <c r="P17" s="121"/>
      <c r="Q17" s="121"/>
      <c r="R17" s="122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48"/>
      <c r="AZ17" s="4"/>
      <c r="BA17" s="4"/>
    </row>
    <row r="18" spans="1:53" ht="6" customHeight="1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9"/>
      <c r="M18" s="123"/>
      <c r="N18" s="118"/>
      <c r="O18" s="118"/>
      <c r="P18" s="118"/>
      <c r="Q18" s="118"/>
      <c r="R18" s="119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49"/>
      <c r="AZ18" s="4"/>
      <c r="BA18" s="4"/>
    </row>
    <row r="19" spans="1:53" ht="18" customHeight="1">
      <c r="A19" s="114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6"/>
      <c r="M19" s="120"/>
      <c r="N19" s="121"/>
      <c r="O19" s="121"/>
      <c r="P19" s="121"/>
      <c r="Q19" s="121"/>
      <c r="R19" s="122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48"/>
      <c r="AZ19" s="4"/>
      <c r="BA19" s="4"/>
    </row>
    <row r="20" spans="1:53" ht="6" customHeight="1">
      <c r="A20" s="117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9"/>
      <c r="M20" s="123"/>
      <c r="N20" s="118"/>
      <c r="O20" s="118"/>
      <c r="P20" s="118"/>
      <c r="Q20" s="118"/>
      <c r="R20" s="119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49"/>
      <c r="AZ20" s="4"/>
      <c r="BA20" s="4"/>
    </row>
    <row r="21" spans="1:53" ht="18" customHeight="1">
      <c r="A21" s="114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6"/>
      <c r="M21" s="120"/>
      <c r="N21" s="121"/>
      <c r="O21" s="121"/>
      <c r="P21" s="121"/>
      <c r="Q21" s="121"/>
      <c r="R21" s="122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48"/>
      <c r="AZ21" s="4"/>
      <c r="BA21" s="4"/>
    </row>
    <row r="22" spans="1:53" ht="6" customHeight="1">
      <c r="A22" s="117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9"/>
      <c r="M22" s="123"/>
      <c r="N22" s="118"/>
      <c r="O22" s="118"/>
      <c r="P22" s="118"/>
      <c r="Q22" s="118"/>
      <c r="R22" s="119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49"/>
      <c r="AZ22" s="4"/>
      <c r="BA22" s="4"/>
    </row>
    <row r="23" spans="1:53" ht="18" customHeight="1">
      <c r="A23" s="114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6"/>
      <c r="M23" s="120"/>
      <c r="N23" s="121"/>
      <c r="O23" s="121"/>
      <c r="P23" s="121"/>
      <c r="Q23" s="121"/>
      <c r="R23" s="122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48"/>
      <c r="AZ23" s="4"/>
      <c r="BA23" s="4"/>
    </row>
    <row r="24" spans="1:53" ht="6" customHeight="1">
      <c r="A24" s="117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9"/>
      <c r="M24" s="123"/>
      <c r="N24" s="118"/>
      <c r="O24" s="118"/>
      <c r="P24" s="118"/>
      <c r="Q24" s="118"/>
      <c r="R24" s="119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49"/>
      <c r="AZ24" s="4"/>
      <c r="BA24" s="4"/>
    </row>
    <row r="25" spans="1:53" ht="18" customHeight="1">
      <c r="A25" s="114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6"/>
      <c r="M25" s="120"/>
      <c r="N25" s="121"/>
      <c r="O25" s="121"/>
      <c r="P25" s="121"/>
      <c r="Q25" s="121"/>
      <c r="R25" s="122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48"/>
      <c r="AZ25" s="4"/>
      <c r="BA25" s="4"/>
    </row>
    <row r="26" spans="1:53" ht="6" customHeight="1">
      <c r="A26" s="117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9"/>
      <c r="M26" s="123"/>
      <c r="N26" s="118"/>
      <c r="O26" s="118"/>
      <c r="P26" s="118"/>
      <c r="Q26" s="118"/>
      <c r="R26" s="119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49"/>
      <c r="AZ26" s="4"/>
      <c r="BA26" s="4"/>
    </row>
    <row r="27" spans="1:53" ht="18" customHeight="1">
      <c r="A27" s="11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6"/>
      <c r="M27" s="120"/>
      <c r="N27" s="121"/>
      <c r="O27" s="121"/>
      <c r="P27" s="121"/>
      <c r="Q27" s="121"/>
      <c r="R27" s="122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48"/>
      <c r="AZ27" s="4"/>
      <c r="BA27" s="4"/>
    </row>
    <row r="28" spans="1:53" ht="6" customHeight="1">
      <c r="A28" s="117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9"/>
      <c r="M28" s="123"/>
      <c r="N28" s="118"/>
      <c r="O28" s="118"/>
      <c r="P28" s="118"/>
      <c r="Q28" s="118"/>
      <c r="R28" s="119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49"/>
      <c r="AZ28" s="4"/>
      <c r="BA28" s="4"/>
    </row>
    <row r="29" spans="1:53" ht="18" customHeight="1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6"/>
      <c r="M29" s="120"/>
      <c r="N29" s="121"/>
      <c r="O29" s="121"/>
      <c r="P29" s="121"/>
      <c r="Q29" s="121"/>
      <c r="R29" s="122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48"/>
      <c r="AZ29" s="4"/>
      <c r="BA29" s="4"/>
    </row>
    <row r="30" spans="1:53" ht="6" customHeight="1">
      <c r="A30" s="117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9"/>
      <c r="M30" s="123"/>
      <c r="N30" s="118"/>
      <c r="O30" s="118"/>
      <c r="P30" s="118"/>
      <c r="Q30" s="118"/>
      <c r="R30" s="119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49"/>
      <c r="AZ30" s="4"/>
      <c r="BA30" s="4"/>
    </row>
    <row r="31" spans="1:53" ht="18" customHeight="1">
      <c r="A31" s="114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6"/>
      <c r="M31" s="120"/>
      <c r="N31" s="121"/>
      <c r="O31" s="121"/>
      <c r="P31" s="121"/>
      <c r="Q31" s="121"/>
      <c r="R31" s="122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48"/>
      <c r="AZ31" s="4"/>
      <c r="BA31" s="4"/>
    </row>
    <row r="32" spans="1:53" ht="6" customHeight="1">
      <c r="A32" s="117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9"/>
      <c r="M32" s="123"/>
      <c r="N32" s="118"/>
      <c r="O32" s="118"/>
      <c r="P32" s="118"/>
      <c r="Q32" s="118"/>
      <c r="R32" s="119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49"/>
      <c r="AZ32" s="4"/>
      <c r="BA32" s="4"/>
    </row>
    <row r="33" spans="1:53" ht="18" customHeight="1">
      <c r="A33" s="114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6"/>
      <c r="M33" s="120"/>
      <c r="N33" s="121"/>
      <c r="O33" s="121"/>
      <c r="P33" s="121"/>
      <c r="Q33" s="121"/>
      <c r="R33" s="122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48"/>
      <c r="AZ33" s="4"/>
      <c r="BA33" s="4"/>
    </row>
    <row r="34" spans="1:53" ht="6" customHeight="1">
      <c r="A34" s="117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9"/>
      <c r="M34" s="123"/>
      <c r="N34" s="118"/>
      <c r="O34" s="118"/>
      <c r="P34" s="118"/>
      <c r="Q34" s="118"/>
      <c r="R34" s="119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49"/>
      <c r="AZ34" s="4"/>
      <c r="BA34" s="4"/>
    </row>
    <row r="35" spans="1:53" ht="18" customHeight="1">
      <c r="A35" s="114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6"/>
      <c r="M35" s="120"/>
      <c r="N35" s="121"/>
      <c r="O35" s="121"/>
      <c r="P35" s="121"/>
      <c r="Q35" s="121"/>
      <c r="R35" s="122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48"/>
      <c r="AZ35" s="4"/>
      <c r="BA35" s="4"/>
    </row>
    <row r="36" spans="1:53" ht="6" customHeight="1">
      <c r="A36" s="117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9"/>
      <c r="M36" s="123"/>
      <c r="N36" s="118"/>
      <c r="O36" s="118"/>
      <c r="P36" s="118"/>
      <c r="Q36" s="118"/>
      <c r="R36" s="119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49"/>
      <c r="AZ36" s="4"/>
      <c r="BA36" s="4"/>
    </row>
    <row r="37" spans="1:53" ht="18" customHeight="1">
      <c r="A37" s="114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6"/>
      <c r="M37" s="120"/>
      <c r="N37" s="121"/>
      <c r="O37" s="121"/>
      <c r="P37" s="121"/>
      <c r="Q37" s="121"/>
      <c r="R37" s="122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48"/>
      <c r="AZ37" s="4"/>
      <c r="BA37" s="4"/>
    </row>
    <row r="38" spans="1:53" ht="6" customHeight="1">
      <c r="A38" s="117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9"/>
      <c r="M38" s="123"/>
      <c r="N38" s="118"/>
      <c r="O38" s="118"/>
      <c r="P38" s="118"/>
      <c r="Q38" s="118"/>
      <c r="R38" s="119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49"/>
      <c r="AZ38" s="4"/>
      <c r="BA38" s="4"/>
    </row>
    <row r="39" spans="1:53" ht="18" customHeight="1">
      <c r="A39" s="114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6"/>
      <c r="M39" s="120"/>
      <c r="N39" s="121"/>
      <c r="O39" s="121"/>
      <c r="P39" s="121"/>
      <c r="Q39" s="121"/>
      <c r="R39" s="122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48"/>
      <c r="AZ39" s="4"/>
      <c r="BA39" s="4"/>
    </row>
    <row r="40" spans="1:53" ht="6" customHeight="1">
      <c r="A40" s="117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9"/>
      <c r="M40" s="123"/>
      <c r="N40" s="118"/>
      <c r="O40" s="118"/>
      <c r="P40" s="118"/>
      <c r="Q40" s="118"/>
      <c r="R40" s="119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49"/>
      <c r="AZ40" s="4"/>
      <c r="BA40" s="4"/>
    </row>
    <row r="41" spans="1:53" ht="18" customHeight="1">
      <c r="A41" s="114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6"/>
      <c r="M41" s="120"/>
      <c r="N41" s="121"/>
      <c r="O41" s="121"/>
      <c r="P41" s="121"/>
      <c r="Q41" s="121"/>
      <c r="R41" s="122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48"/>
      <c r="AZ41" s="4"/>
      <c r="BA41" s="4"/>
    </row>
    <row r="42" spans="1:53" ht="6" customHeight="1">
      <c r="A42" s="117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9"/>
      <c r="M42" s="123"/>
      <c r="N42" s="118"/>
      <c r="O42" s="118"/>
      <c r="P42" s="118"/>
      <c r="Q42" s="118"/>
      <c r="R42" s="119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49"/>
      <c r="AZ42" s="4"/>
      <c r="BA42" s="4"/>
    </row>
    <row r="43" spans="1:53" ht="18" customHeight="1">
      <c r="A43" s="114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6"/>
      <c r="M43" s="120"/>
      <c r="N43" s="121"/>
      <c r="O43" s="121"/>
      <c r="P43" s="121"/>
      <c r="Q43" s="121"/>
      <c r="R43" s="122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48"/>
      <c r="AZ43" s="4"/>
      <c r="BA43" s="4"/>
    </row>
    <row r="44" spans="1:53" ht="6" customHeight="1">
      <c r="A44" s="117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9"/>
      <c r="M44" s="123"/>
      <c r="N44" s="118"/>
      <c r="O44" s="118"/>
      <c r="P44" s="118"/>
      <c r="Q44" s="118"/>
      <c r="R44" s="119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49"/>
      <c r="AZ44" s="4"/>
      <c r="BA44" s="4"/>
    </row>
    <row r="45" spans="1:53" ht="18" customHeight="1">
      <c r="A45" s="114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6"/>
      <c r="M45" s="120"/>
      <c r="N45" s="121"/>
      <c r="O45" s="121"/>
      <c r="P45" s="121"/>
      <c r="Q45" s="121"/>
      <c r="R45" s="122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48"/>
      <c r="AZ45" s="4"/>
      <c r="BA45" s="4"/>
    </row>
    <row r="46" spans="1:53" ht="6" customHeight="1">
      <c r="A46" s="117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9"/>
      <c r="M46" s="123"/>
      <c r="N46" s="118"/>
      <c r="O46" s="118"/>
      <c r="P46" s="118"/>
      <c r="Q46" s="118"/>
      <c r="R46" s="119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49"/>
      <c r="AZ46" s="4"/>
      <c r="BA46" s="4"/>
    </row>
    <row r="47" spans="1:53" ht="18" customHeight="1">
      <c r="A47" s="114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6"/>
      <c r="M47" s="120"/>
      <c r="N47" s="121"/>
      <c r="O47" s="121"/>
      <c r="P47" s="121"/>
      <c r="Q47" s="121"/>
      <c r="R47" s="122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48"/>
      <c r="AZ47" s="4"/>
      <c r="BA47" s="4"/>
    </row>
    <row r="48" spans="1:53" ht="6" customHeight="1">
      <c r="A48" s="117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9"/>
      <c r="M48" s="123"/>
      <c r="N48" s="118"/>
      <c r="O48" s="118"/>
      <c r="P48" s="118"/>
      <c r="Q48" s="118"/>
      <c r="R48" s="119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49"/>
      <c r="AZ48" s="4"/>
      <c r="BA48" s="4"/>
    </row>
    <row r="49" spans="1:53" ht="18" customHeight="1">
      <c r="A49" s="114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6"/>
      <c r="M49" s="120"/>
      <c r="N49" s="121"/>
      <c r="O49" s="121"/>
      <c r="P49" s="121"/>
      <c r="Q49" s="121"/>
      <c r="R49" s="122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48"/>
      <c r="AZ49" s="4"/>
      <c r="BA49" s="4"/>
    </row>
    <row r="50" spans="1:53" ht="6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9"/>
      <c r="M50" s="123"/>
      <c r="N50" s="118"/>
      <c r="O50" s="118"/>
      <c r="P50" s="118"/>
      <c r="Q50" s="118"/>
      <c r="R50" s="119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49"/>
      <c r="AZ50" s="4"/>
      <c r="BA50" s="4"/>
    </row>
    <row r="51" spans="1:53" ht="18" customHeight="1">
      <c r="A51" s="114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6"/>
      <c r="M51" s="120"/>
      <c r="N51" s="121"/>
      <c r="O51" s="121"/>
      <c r="P51" s="121"/>
      <c r="Q51" s="121"/>
      <c r="R51" s="122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48"/>
      <c r="AZ51" s="4"/>
      <c r="BA51" s="4"/>
    </row>
    <row r="52" spans="1:53" ht="6" customHeight="1">
      <c r="A52" s="117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9"/>
      <c r="M52" s="123"/>
      <c r="N52" s="118"/>
      <c r="O52" s="118"/>
      <c r="P52" s="118"/>
      <c r="Q52" s="118"/>
      <c r="R52" s="119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49"/>
      <c r="AZ52" s="4"/>
      <c r="BA52" s="4"/>
    </row>
    <row r="53" spans="1:53" ht="18" customHeight="1">
      <c r="A53" s="114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6"/>
      <c r="M53" s="120"/>
      <c r="N53" s="121"/>
      <c r="O53" s="121"/>
      <c r="P53" s="121"/>
      <c r="Q53" s="121"/>
      <c r="R53" s="122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48"/>
      <c r="AZ53" s="4"/>
      <c r="BA53" s="4"/>
    </row>
    <row r="54" spans="1:53" ht="6" customHeight="1">
      <c r="A54" s="117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9"/>
      <c r="M54" s="123"/>
      <c r="N54" s="118"/>
      <c r="O54" s="118"/>
      <c r="P54" s="118"/>
      <c r="Q54" s="118"/>
      <c r="R54" s="119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49"/>
      <c r="AZ54" s="4"/>
      <c r="BA54" s="4"/>
    </row>
    <row r="55" spans="1:53" ht="18" customHeight="1">
      <c r="A55" s="114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6"/>
      <c r="M55" s="120"/>
      <c r="N55" s="121"/>
      <c r="O55" s="121"/>
      <c r="P55" s="121"/>
      <c r="Q55" s="121"/>
      <c r="R55" s="122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48"/>
      <c r="AZ55" s="4"/>
      <c r="BA55" s="4"/>
    </row>
    <row r="56" spans="1:53" ht="6" customHeight="1">
      <c r="A56" s="117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9"/>
      <c r="M56" s="123"/>
      <c r="N56" s="118"/>
      <c r="O56" s="118"/>
      <c r="P56" s="118"/>
      <c r="Q56" s="118"/>
      <c r="R56" s="119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49"/>
      <c r="AZ56" s="4"/>
      <c r="BA56" s="4"/>
    </row>
    <row r="57" spans="1:53" ht="16.5" customHeight="1">
      <c r="A57" s="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4"/>
      <c r="AV57" s="4"/>
      <c r="AW57" s="4"/>
      <c r="AX57" s="4"/>
      <c r="AY57" s="5"/>
      <c r="AZ57" s="4"/>
      <c r="BA57" s="4"/>
    </row>
    <row r="58" spans="1:53" ht="16.5" customHeight="1">
      <c r="A58" s="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4"/>
      <c r="AV58" s="4"/>
      <c r="AW58" s="4"/>
      <c r="AX58" s="4"/>
      <c r="AY58" s="5"/>
      <c r="AZ58" s="4"/>
      <c r="BA58" s="4"/>
    </row>
    <row r="59" spans="1:53" ht="16.5" customHeight="1">
      <c r="A59" s="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4"/>
      <c r="AV59" s="4"/>
      <c r="AW59" s="4"/>
      <c r="AX59" s="4"/>
      <c r="AY59" s="5"/>
      <c r="AZ59" s="4"/>
      <c r="BA59" s="4"/>
    </row>
    <row r="60" spans="1:53" ht="16.5" customHeight="1">
      <c r="A60" s="9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4"/>
      <c r="AV60" s="4"/>
      <c r="AW60" s="4"/>
      <c r="AX60" s="4"/>
      <c r="AY60" s="5"/>
      <c r="AZ60" s="4"/>
      <c r="BA60" s="4"/>
    </row>
    <row r="61" spans="1:53" ht="16.5" customHeight="1">
      <c r="A61" s="9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107" t="s">
        <v>11</v>
      </c>
      <c r="AU61" s="107"/>
      <c r="AV61" s="107" t="s">
        <v>12</v>
      </c>
      <c r="AW61" s="107"/>
      <c r="AX61" s="107" t="s">
        <v>13</v>
      </c>
      <c r="AY61" s="219"/>
      <c r="AZ61" s="4"/>
      <c r="BA61" s="4"/>
    </row>
    <row r="62" spans="1:53" ht="16.5" customHeight="1">
      <c r="A62" s="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109"/>
      <c r="AU62" s="110"/>
      <c r="AV62" s="109"/>
      <c r="AW62" s="110"/>
      <c r="AX62" s="109"/>
      <c r="AY62" s="220"/>
      <c r="AZ62" s="4"/>
      <c r="BA62" s="4"/>
    </row>
    <row r="63" spans="1:53" ht="16.5" customHeight="1">
      <c r="A63" s="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110"/>
      <c r="AU63" s="110"/>
      <c r="AV63" s="110"/>
      <c r="AW63" s="110"/>
      <c r="AX63" s="110"/>
      <c r="AY63" s="220"/>
      <c r="AZ63" s="4"/>
      <c r="BA63" s="4"/>
    </row>
    <row r="64" spans="1:53" ht="16.5" customHeight="1">
      <c r="A64" s="65" t="s">
        <v>18</v>
      </c>
      <c r="B64" s="60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110"/>
      <c r="AU64" s="110"/>
      <c r="AV64" s="110"/>
      <c r="AW64" s="110"/>
      <c r="AX64" s="110"/>
      <c r="AY64" s="220"/>
      <c r="AZ64" s="4"/>
      <c r="BA64" s="4"/>
    </row>
    <row r="65" spans="1:53" ht="16.5" customHeight="1" thickBot="1">
      <c r="A65" s="105">
        <v>2009</v>
      </c>
      <c r="B65" s="106"/>
      <c r="C65" s="61" t="s">
        <v>20</v>
      </c>
      <c r="D65" s="62">
        <v>8</v>
      </c>
      <c r="E65" s="61" t="s">
        <v>21</v>
      </c>
      <c r="F65" s="62">
        <v>1</v>
      </c>
      <c r="G65" s="61" t="s">
        <v>22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111"/>
      <c r="AU65" s="111"/>
      <c r="AV65" s="111"/>
      <c r="AW65" s="111"/>
      <c r="AX65" s="111"/>
      <c r="AY65" s="221"/>
      <c r="AZ65" s="4"/>
      <c r="BA65" s="4"/>
    </row>
    <row r="66" spans="1:53" ht="25.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3"/>
      <c r="AO66" s="103" t="str">
        <f>'入力表'!C25</f>
        <v>株式会社　ホームプランニング</v>
      </c>
      <c r="AP66" s="104"/>
      <c r="AQ66" s="104"/>
      <c r="AR66" s="104"/>
      <c r="AS66" s="104"/>
      <c r="AT66" s="104"/>
      <c r="AU66" s="104"/>
      <c r="AV66" s="104"/>
      <c r="AW66" s="104"/>
      <c r="AX66" s="104"/>
      <c r="AY66" s="104"/>
      <c r="AZ66" s="8"/>
      <c r="BA66" s="4"/>
    </row>
    <row r="67" spans="1:18" ht="14.2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3"/>
    </row>
    <row r="68" spans="1:18" ht="14.2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3"/>
    </row>
    <row r="69" spans="1:17" ht="14.2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</row>
    <row r="70" spans="1:17" ht="14.2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</row>
    <row r="71" spans="1:17" ht="14.2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</row>
    <row r="72" spans="1:17" ht="14.2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</row>
    <row r="73" spans="1:17" ht="14.2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</row>
    <row r="74" spans="1:17" ht="14.2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</row>
    <row r="75" spans="1:17" ht="14.2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</row>
    <row r="76" spans="1:17" ht="14.2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</row>
    <row r="77" spans="1:17" ht="14.2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</row>
    <row r="78" spans="1:17" ht="14.2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4.2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4.2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1:17" ht="14.2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1:17" ht="14.2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1:17" ht="14.2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</row>
    <row r="84" spans="1:17" ht="14.2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</row>
    <row r="85" spans="1:17" ht="14.2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</row>
    <row r="86" spans="1:17" ht="14.2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</row>
    <row r="87" spans="1:17" ht="14.2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 spans="1:17" ht="14.2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</row>
    <row r="89" spans="1:17" ht="14.2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</row>
    <row r="90" spans="1:17" ht="14.2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 spans="1:17" ht="14.2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</row>
    <row r="92" spans="1:17" ht="14.2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</row>
    <row r="93" spans="1:17" ht="14.2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</row>
    <row r="94" spans="1:17" ht="14.2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</row>
    <row r="95" spans="1:17" ht="14.2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</row>
    <row r="96" spans="1:17" ht="14.2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</row>
    <row r="97" spans="1:17" ht="14.2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</row>
    <row r="98" spans="1:17" ht="14.2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99" spans="1:17" ht="14.2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</row>
    <row r="100" spans="1:17" ht="14.2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</row>
    <row r="101" spans="1:17" ht="14.2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</row>
    <row r="102" spans="1:17" ht="14.2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</row>
    <row r="103" spans="1:17" ht="14.2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</row>
    <row r="104" spans="1:17" ht="14.2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</row>
    <row r="105" spans="1:17" ht="14.2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</row>
    <row r="106" spans="1:17" ht="14.2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</row>
    <row r="107" spans="1:17" ht="14.2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</row>
    <row r="108" spans="1:17" ht="14.2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</row>
    <row r="109" spans="1:17" ht="14.2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</row>
    <row r="110" spans="1:17" ht="14.2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</row>
    <row r="111" spans="1:17" ht="14.2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</row>
    <row r="112" spans="1:17" ht="14.2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</row>
    <row r="113" spans="1:17" ht="14.2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</row>
    <row r="114" spans="1:17" ht="14.2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</row>
    <row r="115" spans="1:17" ht="14.2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</row>
    <row r="116" spans="1:17" ht="14.2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</row>
    <row r="117" spans="1:17" ht="14.2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</row>
    <row r="118" spans="1:17" ht="14.2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</row>
    <row r="119" spans="1:17" ht="14.2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ht="14.2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ht="14.2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ht="14.2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4.2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4.2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4.2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4.2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4.2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4.2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4.2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4.2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4.2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4.2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4.2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4.2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4.2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4.2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4.2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4.2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4.2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4.2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4.2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4.2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4.2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4.2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4.2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4.2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4.2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4.2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4.2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4.2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4.2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4.2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4.2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4.2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4.2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4.2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4.2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4.2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4.2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4.2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4.2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4.2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4.2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4.2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4.2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4.2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4.2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4.2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4.2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4.2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4.2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4.2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4.2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4.2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4.2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4.2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4.2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4.2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4.2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4.2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4.2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4.2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4.2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4.2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4.2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4.2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4.2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4.2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4.2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4.2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4.2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4.2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4.2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4.2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4.2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4.2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4.2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4.2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4.2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4.2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4.2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4.2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4.2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4.2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4.2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4.2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4.2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4.2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4.2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4.2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4.2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4.2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4.2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4.2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4.2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4.2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4.2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4.2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4.2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4.2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4.2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4.2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4.2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4.2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4.2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4.2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4.2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4.2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4.2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4.2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4.2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4.2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4.2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4.2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4.2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4.2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4.2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4.2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ht="14.2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ht="14.2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ht="14.2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ht="14.2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ht="14.2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ht="14.2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  <row r="245" spans="1:17" ht="14.2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</row>
    <row r="246" spans="1:17" ht="14.2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</row>
    <row r="247" spans="1:17" ht="14.2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</row>
    <row r="248" spans="1:17" ht="14.2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</row>
    <row r="249" spans="1:17" ht="14.2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</row>
    <row r="250" spans="1:17" ht="14.2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</row>
    <row r="251" spans="1:17" ht="14.2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</row>
    <row r="252" spans="1:17" ht="14.2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</row>
    <row r="253" spans="1:17" ht="14.2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</row>
    <row r="254" spans="1:17" ht="14.2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</row>
    <row r="255" spans="1:17" ht="14.2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</row>
    <row r="256" spans="1:17" ht="14.2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</row>
    <row r="257" spans="1:17" ht="14.2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</row>
    <row r="258" spans="1:17" ht="14.2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</row>
    <row r="259" spans="1:17" ht="14.2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</row>
    <row r="260" spans="1:17" ht="14.2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</row>
    <row r="261" spans="1:17" ht="14.2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</row>
    <row r="262" spans="1:17" ht="14.2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</row>
    <row r="263" spans="1:17" ht="14.2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</row>
    <row r="264" spans="1:17" ht="14.2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</row>
    <row r="265" spans="1:17" ht="14.2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</row>
    <row r="266" spans="1:17" ht="14.2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</row>
    <row r="267" spans="1:17" ht="14.2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</row>
    <row r="268" spans="1:17" ht="14.2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</row>
    <row r="269" spans="1:17" ht="14.2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</row>
    <row r="270" spans="1:17" ht="14.2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</row>
    <row r="271" spans="1:17" ht="14.2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</row>
    <row r="272" spans="1:17" ht="14.2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</row>
    <row r="273" spans="1:17" ht="14.2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</row>
    <row r="274" spans="1:17" ht="14.2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</row>
    <row r="275" spans="1:17" ht="14.2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</row>
    <row r="276" spans="1:17" ht="14.2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</row>
    <row r="277" spans="1:17" ht="14.2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</row>
    <row r="278" spans="1:17" ht="14.2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</row>
    <row r="279" spans="1:17" ht="14.2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</row>
    <row r="280" spans="1:17" ht="14.2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</row>
    <row r="281" spans="1:17" ht="14.2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</row>
    <row r="282" spans="1:17" ht="14.2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</row>
    <row r="283" spans="1:17" ht="14.2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</row>
    <row r="284" spans="1:17" ht="14.2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</row>
    <row r="285" spans="1:17" ht="14.2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</row>
    <row r="286" spans="1:17" ht="14.2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</row>
    <row r="287" spans="1:17" ht="14.2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</row>
    <row r="288" spans="1:17" ht="14.2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</row>
    <row r="289" spans="1:17" ht="14.2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</row>
    <row r="290" spans="1:17" ht="14.2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</row>
    <row r="291" spans="1:17" ht="14.2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</row>
    <row r="292" spans="1:17" ht="14.2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</row>
    <row r="293" spans="1:17" ht="14.2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</row>
    <row r="294" spans="1:17" ht="14.2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</row>
    <row r="295" spans="1:17" ht="14.2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</row>
    <row r="296" spans="1:17" ht="14.2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</row>
    <row r="297" spans="1:17" ht="14.2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</row>
    <row r="298" spans="1:17" ht="14.2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</row>
    <row r="299" spans="1:17" ht="14.2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</row>
    <row r="300" spans="1:17" ht="14.2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</row>
    <row r="301" spans="1:17" ht="14.2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</row>
    <row r="302" spans="1:17" ht="14.2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</row>
    <row r="303" spans="1:17" ht="14.2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</row>
    <row r="304" spans="1:17" ht="14.2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</row>
    <row r="305" spans="1:17" ht="14.2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</row>
    <row r="306" spans="1:17" ht="14.2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</row>
    <row r="307" spans="1:17" ht="14.2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</row>
    <row r="308" spans="1:17" ht="14.2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</row>
    <row r="309" spans="1:17" ht="14.2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</row>
    <row r="310" spans="1:17" ht="14.2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</row>
    <row r="311" spans="1:17" ht="14.2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</row>
    <row r="312" spans="1:17" ht="14.2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</row>
    <row r="313" spans="1:17" ht="14.2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</row>
    <row r="314" spans="1:17" ht="14.2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</row>
    <row r="315" spans="1:17" ht="14.2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</row>
    <row r="316" spans="1:17" ht="14.2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</row>
    <row r="317" spans="1:17" ht="14.2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</row>
    <row r="318" spans="1:17" ht="14.2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</row>
    <row r="319" spans="1:17" ht="14.2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</row>
    <row r="320" spans="1:17" ht="14.2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</row>
    <row r="321" spans="1:17" ht="14.2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</row>
    <row r="322" spans="1:17" ht="14.2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</row>
    <row r="323" spans="1:17" ht="14.2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</row>
    <row r="324" spans="1:17" ht="14.2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</row>
    <row r="325" spans="1:17" ht="14.2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</row>
    <row r="326" spans="1:17" ht="14.2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</row>
    <row r="327" spans="1:17" ht="14.2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</row>
    <row r="328" spans="1:17" ht="14.2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</row>
    <row r="329" spans="1:17" ht="14.2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</row>
    <row r="330" spans="1:17" ht="14.2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</row>
    <row r="331" spans="1:17" ht="14.2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</row>
    <row r="332" spans="1:17" ht="14.2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</row>
    <row r="333" spans="1:17" ht="14.2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</row>
    <row r="334" spans="1:17" ht="14.2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</row>
    <row r="335" spans="1:17" ht="14.2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</row>
    <row r="336" spans="1:17" ht="14.2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</row>
    <row r="337" spans="1:17" ht="14.2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</row>
    <row r="338" spans="1:17" ht="14.2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</row>
    <row r="339" spans="1:17" ht="14.2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</row>
    <row r="340" spans="1:17" ht="14.2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</row>
    <row r="341" spans="1:17" ht="14.2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</row>
    <row r="342" spans="1:17" ht="14.2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</row>
    <row r="343" spans="1:17" ht="14.2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</row>
    <row r="344" spans="1:17" ht="14.2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</row>
    <row r="345" spans="1:17" ht="14.2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</row>
    <row r="346" spans="1:17" ht="14.2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</row>
    <row r="347" spans="1:17" ht="14.2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</row>
    <row r="348" spans="1:17" ht="14.2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</row>
    <row r="349" spans="1:17" ht="14.2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</row>
    <row r="350" spans="1:17" ht="14.2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</row>
    <row r="351" spans="1:17" ht="14.2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</row>
    <row r="352" spans="1:17" ht="14.2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</row>
    <row r="353" spans="1:17" ht="14.2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</row>
    <row r="354" spans="1:17" ht="14.2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</row>
    <row r="355" spans="1:17" ht="14.2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</row>
    <row r="356" spans="1:17" ht="14.2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</row>
    <row r="357" spans="1:17" ht="14.2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</row>
    <row r="358" spans="1:17" ht="14.2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</row>
    <row r="359" spans="1:17" ht="14.2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</row>
    <row r="360" spans="1:17" ht="14.2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</row>
    <row r="361" spans="1:17" ht="14.2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</row>
    <row r="362" spans="1:17" ht="14.2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</row>
    <row r="363" spans="1:17" ht="14.2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</row>
    <row r="364" spans="1:17" ht="14.2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</row>
    <row r="365" spans="1:17" ht="14.2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</row>
    <row r="366" spans="1:17" ht="14.2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</row>
    <row r="367" spans="1:17" ht="14.2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</row>
    <row r="368" spans="1:17" ht="14.2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</row>
    <row r="369" spans="1:17" ht="14.2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</row>
    <row r="370" spans="1:17" ht="14.2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</row>
    <row r="371" spans="1:17" ht="14.2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</row>
    <row r="372" spans="1:17" ht="14.2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</row>
    <row r="373" spans="1:17" ht="14.2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</row>
    <row r="374" spans="1:17" ht="14.2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</row>
    <row r="375" spans="1:17" ht="14.2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</row>
    <row r="376" spans="1:17" ht="14.2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</row>
    <row r="377" spans="1:17" ht="14.2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</row>
    <row r="378" spans="1:17" ht="14.2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</row>
    <row r="379" spans="1:17" ht="14.2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</row>
    <row r="380" spans="1:17" ht="14.2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</row>
    <row r="381" spans="1:17" ht="14.2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</row>
    <row r="382" spans="1:17" ht="14.2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</row>
    <row r="383" spans="1:17" ht="14.2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</row>
    <row r="384" spans="1:17" ht="14.2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</row>
    <row r="385" spans="1:17" ht="14.2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</row>
    <row r="386" spans="1:17" ht="14.2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</row>
    <row r="387" spans="1:17" ht="14.2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</row>
    <row r="388" spans="1:17" ht="14.2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</row>
    <row r="389" spans="1:17" ht="14.2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</row>
    <row r="390" spans="1:17" ht="14.2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</row>
    <row r="391" spans="1:17" ht="14.2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</row>
    <row r="392" spans="1:17" ht="14.2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</row>
    <row r="393" spans="1:17" ht="14.2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</row>
    <row r="394" spans="1:17" ht="14.2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</row>
    <row r="395" spans="1:17" ht="14.2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</row>
    <row r="396" spans="1:17" ht="14.2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</row>
    <row r="397" spans="1:17" ht="14.2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</row>
    <row r="398" spans="1:17" ht="14.2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</row>
    <row r="399" spans="1:17" ht="14.2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</row>
    <row r="400" spans="1:17" ht="14.2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</row>
    <row r="401" spans="1:17" ht="14.2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</row>
    <row r="402" spans="1:17" ht="14.2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</row>
    <row r="403" spans="1:17" ht="14.2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</row>
    <row r="404" spans="1:17" ht="14.2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</row>
    <row r="405" spans="1:17" ht="14.2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</row>
    <row r="406" spans="1:17" ht="14.2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</row>
    <row r="407" spans="1:17" ht="14.2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</row>
    <row r="408" spans="1:17" ht="14.2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</row>
    <row r="409" spans="1:17" ht="14.2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</row>
    <row r="410" spans="1:17" ht="14.2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</row>
    <row r="411" spans="1:17" ht="14.2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</row>
    <row r="412" spans="1:17" ht="14.2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</row>
    <row r="413" spans="1:17" ht="14.2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</row>
    <row r="414" spans="1:17" ht="14.2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</row>
    <row r="415" spans="1:17" ht="14.2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</row>
    <row r="416" spans="1:17" ht="14.2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</row>
    <row r="417" spans="1:17" ht="14.2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</row>
    <row r="418" spans="1:17" ht="14.2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</row>
    <row r="419" spans="1:17" ht="14.2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</row>
    <row r="420" spans="1:17" ht="14.2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</row>
    <row r="421" spans="1:17" ht="14.2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</row>
    <row r="422" spans="1:17" ht="14.2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</row>
    <row r="423" spans="1:17" ht="14.2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</row>
    <row r="424" spans="1:17" ht="14.2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</row>
    <row r="425" spans="1:17" ht="14.2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</row>
    <row r="426" spans="1:17" ht="14.2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</row>
    <row r="427" spans="1:17" ht="14.2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</row>
    <row r="428" spans="1:17" ht="14.2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</row>
    <row r="429" spans="1:17" ht="14.2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</row>
    <row r="430" spans="1:17" ht="14.2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</row>
    <row r="431" spans="1:17" ht="14.2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</row>
    <row r="432" spans="1:17" ht="14.2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</row>
    <row r="433" spans="1:17" ht="14.2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</row>
    <row r="434" spans="1:17" ht="14.2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</row>
    <row r="435" spans="1:17" ht="14.2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</row>
    <row r="436" spans="1:17" ht="14.2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</row>
    <row r="437" spans="1:17" ht="14.2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</row>
    <row r="438" spans="1:17" ht="14.2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</row>
    <row r="439" spans="1:17" ht="14.2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</row>
    <row r="440" spans="1:17" ht="14.2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</row>
    <row r="441" spans="1:17" ht="14.2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</row>
    <row r="442" spans="1:17" ht="14.2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</row>
    <row r="443" spans="1:17" ht="14.2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</row>
    <row r="444" spans="1:17" ht="14.2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</row>
    <row r="445" spans="1:17" ht="14.2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</row>
    <row r="446" spans="1:17" ht="14.2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</row>
    <row r="447" spans="1:17" ht="14.2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</row>
    <row r="448" spans="1:17" ht="14.2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</row>
    <row r="449" spans="1:17" ht="14.2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</row>
    <row r="450" spans="1:17" ht="14.2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</row>
    <row r="451" spans="1:17" ht="14.2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</row>
    <row r="452" spans="1:17" ht="14.2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</row>
    <row r="453" spans="1:17" ht="14.2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</row>
    <row r="454" spans="1:17" ht="14.2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</row>
    <row r="455" spans="1:17" ht="14.2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</row>
    <row r="456" spans="1:17" ht="14.2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</row>
    <row r="457" spans="1:17" ht="14.2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</row>
    <row r="458" spans="1:17" ht="14.2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</row>
    <row r="459" spans="1:17" ht="14.2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</row>
    <row r="460" spans="1:17" ht="14.2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</row>
    <row r="461" spans="1:17" ht="14.2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</row>
    <row r="462" spans="1:17" ht="14.2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</row>
    <row r="463" spans="1:17" ht="14.2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</row>
    <row r="464" spans="1:17" ht="14.2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</row>
    <row r="465" spans="1:17" ht="14.2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</row>
    <row r="466" spans="1:17" ht="14.2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</row>
    <row r="467" spans="1:17" ht="14.2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</row>
    <row r="468" spans="1:17" ht="14.2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</row>
    <row r="469" spans="1:17" ht="14.2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</row>
    <row r="470" spans="1:17" ht="14.2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</row>
    <row r="471" spans="1:17" ht="14.2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</row>
    <row r="472" spans="1:17" ht="14.2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</row>
    <row r="473" spans="1:17" ht="14.2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</row>
    <row r="474" spans="1:17" ht="14.2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</row>
    <row r="475" spans="1:17" ht="14.2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</row>
    <row r="476" spans="1:17" ht="14.2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</row>
    <row r="477" spans="1:17" ht="14.2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</row>
    <row r="478" spans="1:17" ht="14.2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</row>
    <row r="479" spans="1:17" ht="14.2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</row>
    <row r="480" spans="1:17" ht="14.2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</row>
    <row r="481" spans="1:17" ht="14.2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</row>
    <row r="482" spans="1:17" ht="14.2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</row>
    <row r="483" spans="1:17" ht="14.2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</row>
    <row r="484" spans="1:17" ht="14.2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</row>
    <row r="485" spans="1:17" ht="14.2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</row>
    <row r="486" spans="1:17" ht="14.2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</row>
    <row r="487" spans="1:17" ht="14.2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</row>
    <row r="488" spans="1:17" ht="14.2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</row>
    <row r="489" spans="1:17" ht="14.2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</row>
    <row r="490" spans="1:17" ht="14.2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</row>
    <row r="491" spans="1:17" ht="14.2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</row>
    <row r="492" spans="1:17" ht="14.2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</row>
    <row r="493" spans="1:17" ht="14.2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</row>
    <row r="494" spans="1:17" ht="14.2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</row>
    <row r="495" spans="1:17" ht="14.2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</row>
    <row r="496" spans="1:17" ht="14.2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</row>
    <row r="497" spans="1:17" ht="14.2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</row>
    <row r="498" spans="1:17" ht="14.2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</row>
    <row r="499" spans="1:17" ht="14.2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</row>
    <row r="500" spans="1:17" ht="14.2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</row>
    <row r="501" spans="1:17" ht="14.2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</row>
    <row r="502" spans="1:17" ht="14.2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</row>
    <row r="503" spans="1:17" ht="14.2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</row>
    <row r="504" spans="1:17" ht="14.2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</row>
    <row r="505" spans="1:17" ht="14.2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</row>
    <row r="506" spans="1:17" ht="14.2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</row>
    <row r="507" spans="1:17" ht="14.2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</row>
    <row r="508" spans="1:17" ht="14.2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</row>
    <row r="509" spans="1:17" ht="14.2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</row>
    <row r="510" spans="1:17" ht="14.2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</row>
    <row r="511" spans="1:17" ht="14.2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</row>
    <row r="512" spans="1:17" ht="14.2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</row>
    <row r="513" spans="1:17" ht="14.2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</row>
    <row r="514" spans="1:17" ht="14.2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</row>
    <row r="515" spans="1:17" ht="14.2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</row>
    <row r="516" spans="1:17" ht="14.2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</row>
    <row r="517" spans="1:17" ht="14.2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</row>
    <row r="518" spans="1:17" ht="14.2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</row>
    <row r="519" spans="1:17" ht="14.2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</row>
    <row r="520" spans="1:17" ht="14.2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</row>
    <row r="521" spans="1:17" ht="14.2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</row>
    <row r="522" spans="1:17" ht="14.2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</row>
    <row r="523" spans="1:17" ht="14.2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</row>
    <row r="524" spans="1:17" ht="14.2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</row>
    <row r="525" spans="1:17" ht="14.2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</row>
    <row r="526" spans="1:17" ht="14.2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</row>
    <row r="527" spans="1:17" ht="14.2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</row>
    <row r="528" spans="1:17" ht="14.2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</row>
    <row r="529" spans="1:17" ht="14.2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</row>
    <row r="530" spans="1:17" ht="14.2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</row>
    <row r="531" spans="1:17" ht="14.2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</row>
    <row r="532" spans="1:17" ht="14.2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</row>
    <row r="533" spans="1:17" ht="14.2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</row>
    <row r="534" spans="1:17" ht="14.2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</row>
    <row r="535" spans="1:17" ht="14.2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</row>
    <row r="536" spans="1:17" ht="14.2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</row>
    <row r="537" spans="1:17" ht="14.2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</row>
    <row r="538" spans="1:17" ht="14.2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</row>
    <row r="539" spans="1:17" ht="14.2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</row>
    <row r="540" spans="1:17" ht="14.2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</row>
    <row r="541" spans="1:17" ht="14.2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</row>
    <row r="542" spans="1:17" ht="14.2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</row>
    <row r="543" spans="1:17" ht="14.2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</row>
    <row r="544" spans="1:17" ht="14.2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</row>
    <row r="545" spans="1:17" ht="14.2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</row>
    <row r="546" spans="1:17" ht="14.2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</row>
    <row r="547" spans="1:17" ht="14.2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</row>
    <row r="548" spans="1:17" ht="14.2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</row>
    <row r="549" spans="1:17" ht="14.2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</row>
    <row r="550" spans="1:17" ht="14.2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</row>
    <row r="551" spans="1:17" ht="14.2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</row>
    <row r="552" spans="1:17" ht="14.2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</row>
    <row r="553" spans="1:17" ht="14.2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</row>
    <row r="554" spans="1:17" ht="14.2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</row>
    <row r="555" spans="1:17" ht="14.2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</row>
    <row r="556" spans="1:17" ht="14.2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</row>
    <row r="557" spans="1:17" ht="14.2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</row>
    <row r="558" spans="1:17" ht="14.2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</row>
    <row r="559" spans="1:17" ht="14.2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</row>
    <row r="560" spans="1:17" ht="14.2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</row>
    <row r="561" spans="1:17" ht="14.2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</row>
    <row r="562" spans="1:17" ht="14.2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</row>
    <row r="563" spans="1:17" ht="14.2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</row>
    <row r="564" spans="1:17" ht="14.2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</row>
    <row r="565" spans="1:17" ht="14.2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</row>
    <row r="566" spans="1:17" ht="14.2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</row>
    <row r="567" spans="1:17" ht="14.2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</row>
    <row r="568" spans="1:17" ht="14.2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</row>
    <row r="569" spans="1:17" ht="14.2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</row>
    <row r="570" spans="1:17" ht="14.2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</row>
    <row r="571" spans="1:17" ht="14.2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</row>
    <row r="572" spans="1:17" ht="14.2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</row>
    <row r="573" spans="1:17" ht="14.2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</row>
    <row r="574" spans="1:17" ht="14.2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</row>
    <row r="575" spans="1:17" ht="14.2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</row>
    <row r="576" spans="1:17" ht="14.2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</row>
    <row r="577" spans="1:17" ht="14.2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</row>
    <row r="578" spans="1:17" ht="14.2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</row>
    <row r="579" spans="1:17" ht="14.2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</row>
    <row r="580" spans="1:17" ht="14.2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</row>
    <row r="581" spans="1:17" ht="14.2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</row>
    <row r="582" spans="1:17" ht="14.2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</row>
    <row r="583" spans="1:17" ht="14.2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</row>
    <row r="584" spans="1:17" ht="14.2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</row>
    <row r="585" spans="1:17" ht="14.2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</row>
    <row r="586" spans="1:17" ht="14.2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</row>
    <row r="587" spans="1:17" ht="14.2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</row>
    <row r="588" spans="1:17" ht="14.2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</row>
    <row r="589" spans="1:17" ht="14.2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</row>
    <row r="590" spans="1:17" ht="14.2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</row>
    <row r="591" spans="1:17" ht="14.2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</row>
    <row r="592" spans="1:17" ht="14.2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</row>
    <row r="593" spans="1:17" ht="14.2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</row>
    <row r="594" spans="1:17" ht="14.2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</row>
    <row r="595" spans="1:17" ht="14.2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</row>
    <row r="596" spans="1:17" ht="14.2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</row>
    <row r="597" spans="1:17" ht="14.2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</row>
    <row r="598" spans="1:17" ht="14.2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</row>
    <row r="599" spans="1:17" ht="14.2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</row>
    <row r="600" spans="1:17" ht="14.2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</row>
    <row r="601" spans="1:17" ht="14.2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</row>
    <row r="602" spans="1:17" ht="14.2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</row>
    <row r="603" spans="1:17" ht="14.2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</row>
    <row r="604" spans="1:17" ht="14.2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</row>
    <row r="605" spans="1:17" ht="14.2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</row>
    <row r="606" spans="1:17" ht="14.2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</row>
    <row r="607" spans="1:17" ht="14.2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</row>
    <row r="608" spans="1:17" ht="14.2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</row>
    <row r="609" spans="1:17" ht="14.2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</row>
    <row r="610" spans="1:17" ht="14.2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</row>
    <row r="611" spans="1:17" ht="14.2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</row>
    <row r="612" spans="1:17" ht="14.2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</row>
    <row r="613" spans="1:17" ht="14.2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</row>
    <row r="614" spans="1:17" ht="14.2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</row>
    <row r="615" spans="1:17" ht="14.2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</row>
    <row r="616" spans="1:17" ht="14.2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</row>
    <row r="617" spans="1:17" ht="14.2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</row>
    <row r="618" spans="1:17" ht="14.2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</row>
    <row r="619" spans="1:17" ht="14.2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</row>
    <row r="620" spans="1:17" ht="14.2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</row>
    <row r="621" spans="1:17" ht="14.2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</row>
    <row r="622" spans="1:17" ht="14.2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</row>
    <row r="623" spans="1:17" ht="14.2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</row>
    <row r="624" spans="1:17" ht="14.2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</row>
    <row r="625" spans="1:17" ht="14.2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</row>
    <row r="626" spans="1:17" ht="14.2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</row>
    <row r="627" spans="1:17" ht="14.2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</row>
    <row r="628" spans="1:17" ht="14.2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</row>
    <row r="629" spans="1:17" ht="14.2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</row>
    <row r="630" spans="1:17" ht="14.2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</row>
    <row r="631" spans="1:17" ht="14.2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</row>
    <row r="632" spans="1:17" ht="14.2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</row>
    <row r="633" spans="1:17" ht="14.2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</row>
    <row r="634" spans="1:17" ht="14.2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</row>
    <row r="635" spans="1:17" ht="14.2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</row>
    <row r="636" spans="1:17" ht="14.2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</row>
    <row r="637" spans="1:17" ht="14.2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</row>
    <row r="638" spans="1:17" ht="14.2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</row>
    <row r="639" spans="1:17" ht="14.2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</row>
    <row r="640" spans="1:17" ht="14.2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</row>
    <row r="641" spans="1:17" ht="14.2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</row>
    <row r="642" spans="1:17" ht="14.2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</row>
    <row r="643" spans="1:17" ht="14.2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</row>
    <row r="644" spans="1:17" ht="14.2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</row>
    <row r="645" spans="1:17" ht="14.2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</row>
    <row r="646" spans="1:17" ht="14.2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</row>
    <row r="647" spans="1:17" ht="14.2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</row>
    <row r="648" spans="1:17" ht="14.2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</row>
    <row r="649" spans="1:17" ht="14.2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</row>
    <row r="650" spans="1:17" ht="14.2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</row>
    <row r="651" spans="1:17" ht="14.2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</row>
    <row r="652" spans="1:17" ht="14.2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</row>
    <row r="653" spans="1:17" ht="14.2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</row>
    <row r="654" spans="1:17" ht="14.2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</row>
    <row r="655" spans="1:17" ht="14.2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</row>
    <row r="656" spans="1:17" ht="14.2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</row>
    <row r="657" spans="1:17" ht="14.2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</row>
    <row r="658" spans="1:17" ht="14.2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</row>
    <row r="659" spans="1:17" ht="14.2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</row>
    <row r="660" spans="1:17" ht="14.2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</row>
    <row r="661" spans="1:17" ht="14.2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</row>
    <row r="662" spans="1:17" ht="14.2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</row>
    <row r="663" spans="1:17" ht="14.2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</row>
    <row r="664" spans="1:17" ht="14.2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</row>
    <row r="665" spans="1:17" ht="14.2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</row>
    <row r="666" spans="1:17" ht="14.2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</row>
    <row r="667" spans="1:17" ht="14.2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</row>
    <row r="668" spans="1:17" ht="14.2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</row>
    <row r="669" spans="1:17" ht="14.2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</row>
    <row r="670" spans="1:17" ht="14.2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</row>
    <row r="671" spans="1:17" ht="14.2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</row>
    <row r="672" spans="1:17" ht="14.2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</row>
    <row r="673" spans="1:17" ht="14.2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</row>
    <row r="674" spans="1:17" ht="14.2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</row>
    <row r="675" spans="1:17" ht="14.2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</row>
    <row r="676" spans="1:17" ht="14.2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</row>
    <row r="677" spans="1:17" ht="14.2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</row>
    <row r="678" spans="1:17" ht="14.2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</row>
    <row r="679" spans="1:17" ht="14.2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</row>
    <row r="680" spans="1:17" ht="14.2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</row>
    <row r="681" spans="1:17" ht="14.2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</row>
    <row r="682" spans="1:17" ht="14.2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</row>
    <row r="683" spans="1:17" ht="14.2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</row>
    <row r="684" spans="1:17" ht="14.2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</row>
    <row r="685" spans="1:17" ht="14.2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</row>
    <row r="686" spans="1:17" ht="14.2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</row>
    <row r="687" spans="1:17" ht="14.2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</row>
    <row r="688" spans="1:17" ht="14.2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</row>
    <row r="689" spans="1:17" ht="14.2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</row>
    <row r="690" spans="1:17" ht="14.2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</row>
    <row r="691" spans="1:17" ht="14.2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</row>
    <row r="692" spans="1:17" ht="14.2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</row>
    <row r="693" spans="1:17" ht="14.2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</row>
    <row r="694" spans="1:17" ht="14.2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</row>
    <row r="695" spans="1:17" ht="14.2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</row>
    <row r="696" spans="1:17" ht="14.2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</row>
    <row r="697" spans="1:17" ht="14.2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</row>
    <row r="698" spans="1:17" ht="14.2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</row>
    <row r="699" spans="1:17" ht="14.2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</row>
    <row r="700" spans="1:17" ht="14.2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</row>
    <row r="701" spans="1:17" ht="14.2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</row>
    <row r="702" spans="1:17" ht="14.2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</row>
    <row r="703" spans="1:17" ht="14.2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</row>
    <row r="704" spans="1:17" ht="14.2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</row>
    <row r="705" spans="1:17" ht="14.2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</row>
    <row r="706" spans="1:17" ht="14.2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</row>
    <row r="707" spans="1:17" ht="14.2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</row>
    <row r="708" spans="1:17" ht="14.2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</row>
    <row r="709" spans="1:17" ht="14.2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</row>
    <row r="710" spans="1:17" ht="14.2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</row>
    <row r="711" spans="1:17" ht="14.2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</row>
    <row r="712" spans="1:17" ht="14.2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</row>
    <row r="713" spans="1:17" ht="14.2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</row>
    <row r="714" spans="1:17" ht="14.2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</row>
    <row r="715" spans="1:17" ht="14.2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</row>
  </sheetData>
  <sheetProtection/>
  <mergeCells count="115">
    <mergeCell ref="S2:U2"/>
    <mergeCell ref="W2:Z2"/>
    <mergeCell ref="S1:Z1"/>
    <mergeCell ref="A4:L6"/>
    <mergeCell ref="M4:R6"/>
    <mergeCell ref="M3:R3"/>
    <mergeCell ref="M2:R2"/>
    <mergeCell ref="A1:L3"/>
    <mergeCell ref="M1:R1"/>
    <mergeCell ref="A7:L8"/>
    <mergeCell ref="M7:R7"/>
    <mergeCell ref="M8:R8"/>
    <mergeCell ref="A9:L10"/>
    <mergeCell ref="M9:R9"/>
    <mergeCell ref="M10:R10"/>
    <mergeCell ref="A11:L12"/>
    <mergeCell ref="M11:R11"/>
    <mergeCell ref="M12:R12"/>
    <mergeCell ref="A13:L14"/>
    <mergeCell ref="M13:R13"/>
    <mergeCell ref="M14:R14"/>
    <mergeCell ref="A15:L16"/>
    <mergeCell ref="M15:R15"/>
    <mergeCell ref="M16:R16"/>
    <mergeCell ref="A17:L18"/>
    <mergeCell ref="M17:R17"/>
    <mergeCell ref="M18:R18"/>
    <mergeCell ref="A19:L20"/>
    <mergeCell ref="M19:R19"/>
    <mergeCell ref="M20:R20"/>
    <mergeCell ref="A21:L22"/>
    <mergeCell ref="M21:R21"/>
    <mergeCell ref="M22:R22"/>
    <mergeCell ref="A23:L24"/>
    <mergeCell ref="M23:R23"/>
    <mergeCell ref="M24:R24"/>
    <mergeCell ref="A25:L26"/>
    <mergeCell ref="M25:R25"/>
    <mergeCell ref="M26:R26"/>
    <mergeCell ref="A27:L28"/>
    <mergeCell ref="M27:R27"/>
    <mergeCell ref="M28:R28"/>
    <mergeCell ref="A29:L30"/>
    <mergeCell ref="M29:R29"/>
    <mergeCell ref="M30:R30"/>
    <mergeCell ref="A31:L32"/>
    <mergeCell ref="M31:R31"/>
    <mergeCell ref="M32:R32"/>
    <mergeCell ref="A33:L34"/>
    <mergeCell ref="M33:R33"/>
    <mergeCell ref="M34:R34"/>
    <mergeCell ref="A35:L36"/>
    <mergeCell ref="M35:R35"/>
    <mergeCell ref="M36:R36"/>
    <mergeCell ref="A37:L38"/>
    <mergeCell ref="M37:R37"/>
    <mergeCell ref="M38:R38"/>
    <mergeCell ref="A39:L40"/>
    <mergeCell ref="M39:R39"/>
    <mergeCell ref="M40:R40"/>
    <mergeCell ref="A41:L42"/>
    <mergeCell ref="M41:R41"/>
    <mergeCell ref="M42:R42"/>
    <mergeCell ref="A43:L44"/>
    <mergeCell ref="M43:R43"/>
    <mergeCell ref="M44:R44"/>
    <mergeCell ref="A45:L46"/>
    <mergeCell ref="M45:R45"/>
    <mergeCell ref="M46:R46"/>
    <mergeCell ref="M53:R53"/>
    <mergeCell ref="M54:R54"/>
    <mergeCell ref="A47:L48"/>
    <mergeCell ref="M47:R47"/>
    <mergeCell ref="M48:R48"/>
    <mergeCell ref="A49:L50"/>
    <mergeCell ref="M49:R49"/>
    <mergeCell ref="M50:R50"/>
    <mergeCell ref="AD1:AI1"/>
    <mergeCell ref="AT62:AU65"/>
    <mergeCell ref="AV62:AW65"/>
    <mergeCell ref="A55:L56"/>
    <mergeCell ref="M55:R55"/>
    <mergeCell ref="M56:R56"/>
    <mergeCell ref="A51:L52"/>
    <mergeCell ref="M51:R51"/>
    <mergeCell ref="M52:R52"/>
    <mergeCell ref="A53:L54"/>
    <mergeCell ref="AJ1:AK1"/>
    <mergeCell ref="AJ2:AK2"/>
    <mergeCell ref="AJ3:AK3"/>
    <mergeCell ref="AL2:AN2"/>
    <mergeCell ref="AL3:AN3"/>
    <mergeCell ref="AA1:AC1"/>
    <mergeCell ref="AA2:AC2"/>
    <mergeCell ref="AA3:AC3"/>
    <mergeCell ref="AD3:AI3"/>
    <mergeCell ref="AD2:AI2"/>
    <mergeCell ref="AT61:AU61"/>
    <mergeCell ref="AV61:AW61"/>
    <mergeCell ref="AO2:AP2"/>
    <mergeCell ref="AO3:AP3"/>
    <mergeCell ref="AQ2:AS2"/>
    <mergeCell ref="AQ3:AS3"/>
    <mergeCell ref="AT2:AU2"/>
    <mergeCell ref="AT3:AU3"/>
    <mergeCell ref="A65:B65"/>
    <mergeCell ref="S4:AW4"/>
    <mergeCell ref="AO66:AY66"/>
    <mergeCell ref="AX61:AY61"/>
    <mergeCell ref="AX62:AY65"/>
    <mergeCell ref="AL1:AX1"/>
    <mergeCell ref="AV2:AY2"/>
    <mergeCell ref="AV3:AY3"/>
    <mergeCell ref="AX4:AY4"/>
    <mergeCell ref="S3:Z3"/>
  </mergeCells>
  <printOptions/>
  <pageMargins left="0.1968503937007874" right="0.1968503937007874" top="0.1968503937007874" bottom="0.1968503937007874" header="0.31496062992125984" footer="0.31496062992125984"/>
  <pageSetup orientation="landscape" paperSize="8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I742"/>
  <sheetViews>
    <sheetView showGridLines="0" zoomScale="50" zoomScaleNormal="50" zoomScalePageLayoutView="0" workbookViewId="0" topLeftCell="A1">
      <pane xSplit="18" topLeftCell="S1" activePane="topRight" state="frozen"/>
      <selection pane="topLeft" activeCell="A1" sqref="A1"/>
      <selection pane="topRight" activeCell="A7" sqref="A7:L8"/>
    </sheetView>
  </sheetViews>
  <sheetFormatPr defaultColWidth="2.50390625" defaultRowHeight="14.25" customHeight="1"/>
  <cols>
    <col min="1" max="18" width="2.75390625" style="2" customWidth="1"/>
    <col min="19" max="19" width="2.625" style="2" customWidth="1"/>
    <col min="20" max="79" width="2.625" style="1" customWidth="1"/>
    <col min="80" max="16384" width="2.50390625" style="1" customWidth="1"/>
  </cols>
  <sheetData>
    <row r="1" spans="1:87" s="16" customFormat="1" ht="21" customHeight="1">
      <c r="A1" s="173" t="s">
        <v>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9" t="s">
        <v>14</v>
      </c>
      <c r="N1" s="180"/>
      <c r="O1" s="180"/>
      <c r="P1" s="180"/>
      <c r="Q1" s="180"/>
      <c r="R1" s="181"/>
      <c r="S1" s="182" t="str">
        <f>'入力表'!C8</f>
        <v>○○○○改修工事</v>
      </c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233"/>
      <c r="AI1" s="234" t="s">
        <v>0</v>
      </c>
      <c r="AJ1" s="235"/>
      <c r="AK1" s="235"/>
      <c r="AL1" s="235"/>
      <c r="AM1" s="238" t="str">
        <f>'入力表'!C23</f>
        <v>○○○株式会社</v>
      </c>
      <c r="AN1" s="238"/>
      <c r="AO1" s="238"/>
      <c r="AP1" s="238"/>
      <c r="AQ1" s="238"/>
      <c r="AR1" s="238"/>
      <c r="AS1" s="238"/>
      <c r="AT1" s="238"/>
      <c r="AU1" s="238"/>
      <c r="AV1" s="182"/>
      <c r="AW1" s="241" t="s">
        <v>19</v>
      </c>
      <c r="AX1" s="185"/>
      <c r="AY1" s="185"/>
      <c r="AZ1" s="185"/>
      <c r="BA1" s="242" t="str">
        <f>'入力表'!C26</f>
        <v>事務所部分の原状回復工事</v>
      </c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3"/>
      <c r="CB1" s="15"/>
      <c r="CC1" s="15"/>
      <c r="CD1" s="15"/>
      <c r="CE1" s="15"/>
      <c r="CF1" s="15"/>
      <c r="CG1" s="15"/>
      <c r="CH1" s="15"/>
      <c r="CI1" s="15"/>
    </row>
    <row r="2" spans="1:87" s="16" customFormat="1" ht="21" customHeight="1">
      <c r="A2" s="175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63" t="s">
        <v>15</v>
      </c>
      <c r="N2" s="147"/>
      <c r="O2" s="147"/>
      <c r="P2" s="147"/>
      <c r="Q2" s="147"/>
      <c r="R2" s="164"/>
      <c r="S2" s="166">
        <f>'入力表'!C16</f>
        <v>40026</v>
      </c>
      <c r="T2" s="166"/>
      <c r="U2" s="166"/>
      <c r="V2" s="166"/>
      <c r="W2" s="166"/>
      <c r="X2" s="166"/>
      <c r="Y2" s="166"/>
      <c r="Z2" s="25" t="s">
        <v>83</v>
      </c>
      <c r="AA2" s="231">
        <f>'入力表'!C17</f>
        <v>40055</v>
      </c>
      <c r="AB2" s="232"/>
      <c r="AC2" s="232"/>
      <c r="AD2" s="232"/>
      <c r="AE2" s="232"/>
      <c r="AF2" s="232"/>
      <c r="AG2" s="232"/>
      <c r="AH2" s="232"/>
      <c r="AI2" s="236" t="s">
        <v>1</v>
      </c>
      <c r="AJ2" s="237"/>
      <c r="AK2" s="237"/>
      <c r="AL2" s="237"/>
      <c r="AM2" s="239" t="str">
        <f>'入力表'!C24</f>
        <v>○○○設計事務所</v>
      </c>
      <c r="AN2" s="239"/>
      <c r="AO2" s="239"/>
      <c r="AP2" s="239"/>
      <c r="AQ2" s="239"/>
      <c r="AR2" s="239"/>
      <c r="AS2" s="239"/>
      <c r="AT2" s="239"/>
      <c r="AU2" s="239"/>
      <c r="AV2" s="171"/>
      <c r="AW2" s="197" t="s">
        <v>3</v>
      </c>
      <c r="AX2" s="151"/>
      <c r="AY2" s="151"/>
      <c r="AZ2" s="151"/>
      <c r="BA2" s="191" t="str">
        <f>'入力表'!C27</f>
        <v>事務所ビル</v>
      </c>
      <c r="BB2" s="191"/>
      <c r="BC2" s="191"/>
      <c r="BD2" s="191"/>
      <c r="BE2" s="191"/>
      <c r="BF2" s="191"/>
      <c r="BG2" s="151" t="s">
        <v>4</v>
      </c>
      <c r="BH2" s="151"/>
      <c r="BI2" s="151"/>
      <c r="BJ2" s="151"/>
      <c r="BK2" s="191" t="str">
        <f>'入力表'!C29</f>
        <v>150㎡</v>
      </c>
      <c r="BL2" s="191"/>
      <c r="BM2" s="191"/>
      <c r="BN2" s="191"/>
      <c r="BO2" s="191"/>
      <c r="BP2" s="191"/>
      <c r="BQ2" s="151" t="s">
        <v>6</v>
      </c>
      <c r="BR2" s="151"/>
      <c r="BS2" s="151"/>
      <c r="BT2" s="151"/>
      <c r="BU2" s="191" t="str">
        <f>'入力表'!C31</f>
        <v>450㎡</v>
      </c>
      <c r="BV2" s="191"/>
      <c r="BW2" s="191"/>
      <c r="BX2" s="191"/>
      <c r="BY2" s="191"/>
      <c r="BZ2" s="191"/>
      <c r="CA2" s="211"/>
      <c r="CB2" s="15"/>
      <c r="CC2" s="15"/>
      <c r="CD2" s="15"/>
      <c r="CE2" s="15"/>
      <c r="CF2" s="15"/>
      <c r="CG2" s="15"/>
      <c r="CH2" s="15"/>
      <c r="CI2" s="15"/>
    </row>
    <row r="3" spans="1:87" s="16" customFormat="1" ht="21" customHeight="1">
      <c r="A3" s="177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50" t="s">
        <v>16</v>
      </c>
      <c r="N3" s="151"/>
      <c r="O3" s="151"/>
      <c r="P3" s="151"/>
      <c r="Q3" s="151"/>
      <c r="R3" s="152"/>
      <c r="S3" s="50"/>
      <c r="T3" s="224">
        <f>'入力表'!C10</f>
        <v>39965</v>
      </c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6"/>
      <c r="AI3" s="236" t="s">
        <v>2</v>
      </c>
      <c r="AJ3" s="237"/>
      <c r="AK3" s="237"/>
      <c r="AL3" s="237"/>
      <c r="AM3" s="239" t="str">
        <f>'入力表'!C25</f>
        <v>株式会社　ホームプランニング</v>
      </c>
      <c r="AN3" s="239"/>
      <c r="AO3" s="239"/>
      <c r="AP3" s="239"/>
      <c r="AQ3" s="239"/>
      <c r="AR3" s="239"/>
      <c r="AS3" s="239"/>
      <c r="AT3" s="239"/>
      <c r="AU3" s="239"/>
      <c r="AV3" s="171"/>
      <c r="AW3" s="197" t="s">
        <v>7</v>
      </c>
      <c r="AX3" s="151"/>
      <c r="AY3" s="151"/>
      <c r="AZ3" s="151"/>
      <c r="BA3" s="191" t="str">
        <f>'入力表'!C28</f>
        <v>RC造　４階建</v>
      </c>
      <c r="BB3" s="191"/>
      <c r="BC3" s="191"/>
      <c r="BD3" s="191"/>
      <c r="BE3" s="191"/>
      <c r="BF3" s="191"/>
      <c r="BG3" s="151" t="s">
        <v>5</v>
      </c>
      <c r="BH3" s="151"/>
      <c r="BI3" s="151"/>
      <c r="BJ3" s="151"/>
      <c r="BK3" s="191" t="str">
        <f>'入力表'!C30</f>
        <v>100㎡</v>
      </c>
      <c r="BL3" s="191"/>
      <c r="BM3" s="191"/>
      <c r="BN3" s="191"/>
      <c r="BO3" s="191"/>
      <c r="BP3" s="191"/>
      <c r="BQ3" s="151" t="s">
        <v>8</v>
      </c>
      <c r="BR3" s="151"/>
      <c r="BS3" s="151"/>
      <c r="BT3" s="151"/>
      <c r="BU3" s="191" t="str">
        <f>'入力表'!C32</f>
        <v>なし</v>
      </c>
      <c r="BV3" s="191"/>
      <c r="BW3" s="191"/>
      <c r="BX3" s="191"/>
      <c r="BY3" s="191"/>
      <c r="BZ3" s="191"/>
      <c r="CA3" s="211"/>
      <c r="CB3" s="15"/>
      <c r="CC3" s="15"/>
      <c r="CD3" s="15"/>
      <c r="CE3" s="15"/>
      <c r="CF3" s="15"/>
      <c r="CG3" s="15"/>
      <c r="CH3" s="15"/>
      <c r="CI3" s="15"/>
    </row>
    <row r="4" spans="1:87" s="16" customFormat="1" ht="17.25" customHeight="1">
      <c r="A4" s="127" t="s">
        <v>10</v>
      </c>
      <c r="B4" s="128"/>
      <c r="C4" s="128"/>
      <c r="D4" s="128"/>
      <c r="E4" s="128"/>
      <c r="F4" s="128"/>
      <c r="G4" s="128"/>
      <c r="H4" s="128"/>
      <c r="I4" s="128"/>
      <c r="J4" s="128"/>
      <c r="K4" s="128"/>
      <c r="L4" s="129"/>
      <c r="M4" s="136" t="s">
        <v>78</v>
      </c>
      <c r="N4" s="137"/>
      <c r="O4" s="137"/>
      <c r="P4" s="137"/>
      <c r="Q4" s="137"/>
      <c r="R4" s="244"/>
      <c r="S4" s="229" t="s">
        <v>23</v>
      </c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27"/>
      <c r="AS4" s="227"/>
      <c r="AT4" s="227"/>
      <c r="AU4" s="227"/>
      <c r="AV4" s="227"/>
      <c r="AW4" s="230"/>
      <c r="AX4" s="199" t="s">
        <v>24</v>
      </c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27"/>
      <c r="BV4" s="227"/>
      <c r="BW4" s="227"/>
      <c r="BX4" s="227"/>
      <c r="BY4" s="227"/>
      <c r="BZ4" s="227"/>
      <c r="CA4" s="228"/>
      <c r="CB4" s="15"/>
      <c r="CC4" s="15"/>
      <c r="CD4" s="15"/>
      <c r="CE4" s="15"/>
      <c r="CF4" s="15"/>
      <c r="CG4" s="15"/>
      <c r="CH4" s="15"/>
      <c r="CI4" s="15"/>
    </row>
    <row r="5" spans="1:87" ht="17.25" customHeight="1">
      <c r="A5" s="130"/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2"/>
      <c r="M5" s="138"/>
      <c r="N5" s="139"/>
      <c r="O5" s="139"/>
      <c r="P5" s="139"/>
      <c r="Q5" s="139"/>
      <c r="R5" s="140"/>
      <c r="S5" s="82">
        <f>DAY(DATE($A65,$D65,$F65))</f>
        <v>1</v>
      </c>
      <c r="T5" s="82">
        <f>DAY(DATE($A65,$D65,$F65)+1)</f>
        <v>2</v>
      </c>
      <c r="U5" s="82">
        <f>DAY(DATE($A65,$D65,$F65)+2)</f>
        <v>3</v>
      </c>
      <c r="V5" s="82">
        <f>DAY(DATE($A65,$D65,$F65)+3)</f>
        <v>4</v>
      </c>
      <c r="W5" s="82">
        <f>DAY(DATE($A65,$D65,$F65)+4)</f>
        <v>5</v>
      </c>
      <c r="X5" s="82">
        <f>DAY(DATE($A65,$D65,$F65)+5)</f>
        <v>6</v>
      </c>
      <c r="Y5" s="82">
        <f>DAY(DATE($A65,$D65,$F65)+6)</f>
        <v>7</v>
      </c>
      <c r="Z5" s="82">
        <f>DAY(DATE($A65,$D65,$F65)+7)</f>
        <v>8</v>
      </c>
      <c r="AA5" s="82">
        <f>DAY(DATE($A65,$D65,$F65)+8)</f>
        <v>9</v>
      </c>
      <c r="AB5" s="82">
        <f>DAY(DATE($A65,$D65,$F65)+9)</f>
        <v>10</v>
      </c>
      <c r="AC5" s="82">
        <f>DAY(DATE($A65,$D65,$F65)+10)</f>
        <v>11</v>
      </c>
      <c r="AD5" s="82">
        <f>DAY(DATE($A65,$D65,$F65)+11)</f>
        <v>12</v>
      </c>
      <c r="AE5" s="82">
        <f>DAY(DATE($A65,$D65,$F65)+12)</f>
        <v>13</v>
      </c>
      <c r="AF5" s="82">
        <f>DAY(DATE($A65,$D65,$F65)+13)</f>
        <v>14</v>
      </c>
      <c r="AG5" s="82">
        <f>DAY(DATE($A65,$D65,$F65)+14)</f>
        <v>15</v>
      </c>
      <c r="AH5" s="82">
        <f>DAY(DATE($A65,$D65,$F65)+15)</f>
        <v>16</v>
      </c>
      <c r="AI5" s="82">
        <f>DAY(DATE($A65,$D65,$F65)+16)</f>
        <v>17</v>
      </c>
      <c r="AJ5" s="82">
        <f>DAY(DATE($A65,$D65,$F65)+17)</f>
        <v>18</v>
      </c>
      <c r="AK5" s="82">
        <f>DAY(DATE($A65,$D65,$F65)+18)</f>
        <v>19</v>
      </c>
      <c r="AL5" s="82">
        <f>DAY(DATE($A65,$D65,$F65)+19)</f>
        <v>20</v>
      </c>
      <c r="AM5" s="82">
        <f>DAY(DATE($A65,$D65,$F65)+20)</f>
        <v>21</v>
      </c>
      <c r="AN5" s="82">
        <f>DAY(DATE($A65,$D65,$F65)+21)</f>
        <v>22</v>
      </c>
      <c r="AO5" s="82">
        <f>DAY(DATE($A65,$D65,$F65)+22)</f>
        <v>23</v>
      </c>
      <c r="AP5" s="82">
        <f>DAY(DATE($A65,$D65,$F65)+23)</f>
        <v>24</v>
      </c>
      <c r="AQ5" s="82">
        <f>DAY(DATE($A65,$D65,$F65)+24)</f>
        <v>25</v>
      </c>
      <c r="AR5" s="82">
        <f>DAY(DATE($A65,$D65,$F65)+25)</f>
        <v>26</v>
      </c>
      <c r="AS5" s="82">
        <f>DAY(DATE($A65,$D65,$F65)+26)</f>
        <v>27</v>
      </c>
      <c r="AT5" s="82">
        <f>DAY(DATE($A65,$D65,$F65)+27)</f>
        <v>28</v>
      </c>
      <c r="AU5" s="82">
        <f>DAY(DATE($A65,$D65,$F65)+28)</f>
        <v>29</v>
      </c>
      <c r="AV5" s="82">
        <f>DAY(DATE($A65,$D65,$F65)+29)</f>
        <v>30</v>
      </c>
      <c r="AW5" s="82">
        <f>DAY(DATE($A65,$D65,$F65)+30)</f>
        <v>31</v>
      </c>
      <c r="AX5" s="82">
        <f>DAY(DATE($A65,$D65,$F65)+31)</f>
        <v>1</v>
      </c>
      <c r="AY5" s="82">
        <f>DAY(DATE($A65,$D65,$F65)+32)</f>
        <v>2</v>
      </c>
      <c r="AZ5" s="82">
        <f>DAY(DATE($A65,$D65,$F65)+33)</f>
        <v>3</v>
      </c>
      <c r="BA5" s="82">
        <f>DAY(DATE($A65,$D65,$F65)+34)</f>
        <v>4</v>
      </c>
      <c r="BB5" s="82">
        <f>DAY(DATE($A65,$D65,$F65)+35)</f>
        <v>5</v>
      </c>
      <c r="BC5" s="82">
        <f>DAY(DATE($A65,$D65,$F65)+36)</f>
        <v>6</v>
      </c>
      <c r="BD5" s="82">
        <f>DAY(DATE($A65,$D65,$F65)+37)</f>
        <v>7</v>
      </c>
      <c r="BE5" s="82">
        <f>DAY(DATE($A65,$D65,$F65)+38)</f>
        <v>8</v>
      </c>
      <c r="BF5" s="82">
        <f>DAY(DATE($A65,$D65,$F65)+39)</f>
        <v>9</v>
      </c>
      <c r="BG5" s="82">
        <f>DAY(DATE($A65,$D65,$F65)+40)</f>
        <v>10</v>
      </c>
      <c r="BH5" s="82">
        <f>DAY(DATE($A65,$D65,$F65)+41)</f>
        <v>11</v>
      </c>
      <c r="BI5" s="82">
        <f>DAY(DATE($A65,$D65,$F65)+42)</f>
        <v>12</v>
      </c>
      <c r="BJ5" s="82">
        <f>DAY(DATE($A65,$D65,$F65)+43)</f>
        <v>13</v>
      </c>
      <c r="BK5" s="82">
        <f>DAY(DATE($A65,$D65,$F65)+44)</f>
        <v>14</v>
      </c>
      <c r="BL5" s="82">
        <f>DAY(DATE($A65,$D65,$F65)+45)</f>
        <v>15</v>
      </c>
      <c r="BM5" s="82">
        <f>DAY(DATE($A65,$D65,$F65)+46)</f>
        <v>16</v>
      </c>
      <c r="BN5" s="82">
        <f>DAY(DATE($A65,$D65,$F65)+47)</f>
        <v>17</v>
      </c>
      <c r="BO5" s="82">
        <f>DAY(DATE($A65,$D65,$F65)+48)</f>
        <v>18</v>
      </c>
      <c r="BP5" s="82">
        <f>DAY(DATE($A65,$D65,$F65)+49)</f>
        <v>19</v>
      </c>
      <c r="BQ5" s="82">
        <f>DAY(DATE($A65,$D65,$F65)+50)</f>
        <v>20</v>
      </c>
      <c r="BR5" s="82">
        <f>DAY(DATE($A65,$D65,$F65)+51)</f>
        <v>21</v>
      </c>
      <c r="BS5" s="82">
        <f>DAY(DATE($A65,$D65,$F65)+52)</f>
        <v>22</v>
      </c>
      <c r="BT5" s="82">
        <f>DAY(DATE($A65,$D65,$F65)+53)</f>
        <v>23</v>
      </c>
      <c r="BU5" s="82">
        <f>DAY(DATE($A65,$D65,$F65)+54)</f>
        <v>24</v>
      </c>
      <c r="BV5" s="82">
        <f>DAY(DATE($A65,$D65,$F65)+55)</f>
        <v>25</v>
      </c>
      <c r="BW5" s="82">
        <f>DAY(DATE($A65,$D65,$F65)+56)</f>
        <v>26</v>
      </c>
      <c r="BX5" s="82">
        <f>DAY(DATE($A65,$D65,$F65)+57)</f>
        <v>27</v>
      </c>
      <c r="BY5" s="82">
        <f>DAY(DATE($A65,$D65,$F65)+58)</f>
        <v>28</v>
      </c>
      <c r="BZ5" s="82">
        <f>DAY(DATE($A65,$D65,$F65)+59)</f>
        <v>29</v>
      </c>
      <c r="CA5" s="83">
        <f>DAY(DATE($A65,$D65,$F65)+60)</f>
        <v>30</v>
      </c>
      <c r="CB5" s="20"/>
      <c r="CC5" s="20"/>
      <c r="CD5" s="20"/>
      <c r="CE5" s="20"/>
      <c r="CF5" s="20"/>
      <c r="CG5" s="20"/>
      <c r="CH5" s="4"/>
      <c r="CI5" s="4"/>
    </row>
    <row r="6" spans="1:87" ht="17.25" customHeight="1">
      <c r="A6" s="133"/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5"/>
      <c r="M6" s="141"/>
      <c r="N6" s="142"/>
      <c r="O6" s="142"/>
      <c r="P6" s="142"/>
      <c r="Q6" s="142"/>
      <c r="R6" s="143"/>
      <c r="S6" s="82" t="str">
        <f>CHOOSE(WEEKDAY(DATE($A$65,$D$65,$F$65),2),"月","火","水","木","金","土","日")</f>
        <v>土</v>
      </c>
      <c r="T6" s="82" t="str">
        <f>CHOOSE(WEEKDAY(DATE($A$65,$D$65,$F$65)+1,2),"月","火","水","木","金","土","日")</f>
        <v>日</v>
      </c>
      <c r="U6" s="82" t="str">
        <f>CHOOSE(WEEKDAY(DATE($A$65,$D$65,$F$65)+2,2),"月","火","水","木","金","土","日")</f>
        <v>月</v>
      </c>
      <c r="V6" s="82" t="str">
        <f>CHOOSE(WEEKDAY(DATE($A$65,$D$65,$F$65)+3,2),"月","火","水","木","金","土","日")</f>
        <v>火</v>
      </c>
      <c r="W6" s="82" t="str">
        <f>CHOOSE(WEEKDAY(DATE($A$65,$D$65,$F$65)+4,2),"月","火","水","木","金","土","日")</f>
        <v>水</v>
      </c>
      <c r="X6" s="82" t="str">
        <f>CHOOSE(WEEKDAY(DATE($A$65,$D$65,$F$65)+5,2),"月","火","水","木","金","土","日")</f>
        <v>木</v>
      </c>
      <c r="Y6" s="82" t="str">
        <f>CHOOSE(WEEKDAY(DATE($A$65,$D$65,$F$65)+6,2),"月","火","水","木","金","土","日")</f>
        <v>金</v>
      </c>
      <c r="Z6" s="82" t="str">
        <f>CHOOSE(WEEKDAY(DATE($A$65,$D$65,$F$65)+7,2),"月","火","水","木","金","土","日")</f>
        <v>土</v>
      </c>
      <c r="AA6" s="82" t="str">
        <f>CHOOSE(WEEKDAY(DATE($A$65,$D$65,$F$65)+8,2),"月","火","水","木","金","土","日")</f>
        <v>日</v>
      </c>
      <c r="AB6" s="82" t="str">
        <f>CHOOSE(WEEKDAY(DATE($A$65,$D$65,$F$65)+9,2),"月","火","水","木","金","土","日")</f>
        <v>月</v>
      </c>
      <c r="AC6" s="82" t="str">
        <f>CHOOSE(WEEKDAY(DATE($A$65,$D$65,$F$65)+10,2),"月","火","水","木","金","土","日")</f>
        <v>火</v>
      </c>
      <c r="AD6" s="82" t="str">
        <f>CHOOSE(WEEKDAY(DATE($A$65,$D$65,$F$65)+11,2),"月","火","水","木","金","土","日")</f>
        <v>水</v>
      </c>
      <c r="AE6" s="82" t="str">
        <f>CHOOSE(WEEKDAY(DATE($A$65,$D$65,$F$65)+12,2),"月","火","水","木","金","土","日")</f>
        <v>木</v>
      </c>
      <c r="AF6" s="82" t="str">
        <f>CHOOSE(WEEKDAY(DATE($A$65,$D$65,$F$65)+13,2),"月","火","水","木","金","土","日")</f>
        <v>金</v>
      </c>
      <c r="AG6" s="82" t="str">
        <f>CHOOSE(WEEKDAY(DATE($A$65,$D$65,$F$65)+14,2),"月","火","水","木","金","土","日")</f>
        <v>土</v>
      </c>
      <c r="AH6" s="82" t="str">
        <f>CHOOSE(WEEKDAY(DATE($A$65,$D$65,$F$65)+15,2),"月","火","水","木","金","土","日")</f>
        <v>日</v>
      </c>
      <c r="AI6" s="82" t="str">
        <f>CHOOSE(WEEKDAY(DATE($A$65,$D$65,$F$65)+16,2),"月","火","水","木","金","土","日")</f>
        <v>月</v>
      </c>
      <c r="AJ6" s="82" t="str">
        <f>CHOOSE(WEEKDAY(DATE($A$65,$D$65,$F$65)+17,2),"月","火","水","木","金","土","日")</f>
        <v>火</v>
      </c>
      <c r="AK6" s="82" t="str">
        <f>CHOOSE(WEEKDAY(DATE($A$65,$D$65,$F$65)+18,2),"月","火","水","木","金","土","日")</f>
        <v>水</v>
      </c>
      <c r="AL6" s="82" t="str">
        <f>CHOOSE(WEEKDAY(DATE($A$65,$D$65,$F$65)+19,2),"月","火","水","木","金","土","日")</f>
        <v>木</v>
      </c>
      <c r="AM6" s="82" t="str">
        <f>CHOOSE(WEEKDAY(DATE($A$65,$D$65,$F$65)+20,2),"月","火","水","木","金","土","日")</f>
        <v>金</v>
      </c>
      <c r="AN6" s="82" t="str">
        <f>CHOOSE(WEEKDAY(DATE($A$65,$D$65,$F$65)+21,2),"月","火","水","木","金","土","日")</f>
        <v>土</v>
      </c>
      <c r="AO6" s="82" t="str">
        <f>CHOOSE(WEEKDAY(DATE($A$65,$D$65,$F$65)+22,2),"月","火","水","木","金","土","日")</f>
        <v>日</v>
      </c>
      <c r="AP6" s="82" t="str">
        <f>CHOOSE(WEEKDAY(DATE($A$65,$D$65,$F$65)+23,2),"月","火","水","木","金","土","日")</f>
        <v>月</v>
      </c>
      <c r="AQ6" s="82" t="str">
        <f>CHOOSE(WEEKDAY(DATE($A$65,$D$65,$F$65)+24,2),"月","火","水","木","金","土","日")</f>
        <v>火</v>
      </c>
      <c r="AR6" s="82" t="str">
        <f>CHOOSE(WEEKDAY(DATE($A$65,$D$65,$F$65)+25,2),"月","火","水","木","金","土","日")</f>
        <v>水</v>
      </c>
      <c r="AS6" s="82" t="str">
        <f>CHOOSE(WEEKDAY(DATE($A$65,$D$65,$F$65)+26,2),"月","火","水","木","金","土","日")</f>
        <v>木</v>
      </c>
      <c r="AT6" s="82" t="str">
        <f>CHOOSE(WEEKDAY(DATE($A$65,$D$65,$F$65)+27,2),"月","火","水","木","金","土","日")</f>
        <v>金</v>
      </c>
      <c r="AU6" s="82" t="str">
        <f>CHOOSE(WEEKDAY(DATE($A$65,$D$65,$F$65)+28,2),"月","火","水","木","金","土","日")</f>
        <v>土</v>
      </c>
      <c r="AV6" s="82" t="str">
        <f>CHOOSE(WEEKDAY(DATE($A$65,$D$65,$F$65)+29,2),"月","火","水","木","金","土","日")</f>
        <v>日</v>
      </c>
      <c r="AW6" s="82" t="str">
        <f>CHOOSE(WEEKDAY(DATE($A$65,$D$65,$F$65)+30,2),"月","火","水","木","金","土","日")</f>
        <v>月</v>
      </c>
      <c r="AX6" s="82" t="str">
        <f>CHOOSE(WEEKDAY(DATE($A$65,$D$65,$F$65)+31,2),"月","火","水","木","金","土","日")</f>
        <v>火</v>
      </c>
      <c r="AY6" s="82" t="str">
        <f>CHOOSE(WEEKDAY(DATE($A$65,$D$65,$F$65)+32,2),"月","火","水","木","金","土","日")</f>
        <v>水</v>
      </c>
      <c r="AZ6" s="82" t="str">
        <f>CHOOSE(WEEKDAY(DATE($A$65,$D$65,$F$65)+33,2),"月","火","水","木","金","土","日")</f>
        <v>木</v>
      </c>
      <c r="BA6" s="82" t="str">
        <f>CHOOSE(WEEKDAY(DATE($A$65,$D$65,$F$65)+34,2),"月","火","水","木","金","土","日")</f>
        <v>金</v>
      </c>
      <c r="BB6" s="82" t="str">
        <f>CHOOSE(WEEKDAY(DATE($A$65,$D$65,$F$65)+35,2),"月","火","水","木","金","土","日")</f>
        <v>土</v>
      </c>
      <c r="BC6" s="82" t="str">
        <f>CHOOSE(WEEKDAY(DATE($A$65,$D$65,$F$65)+36,2),"月","火","水","木","金","土","日")</f>
        <v>日</v>
      </c>
      <c r="BD6" s="82" t="str">
        <f>CHOOSE(WEEKDAY(DATE($A$65,$D$65,$F$65)+37,2),"月","火","水","木","金","土","日")</f>
        <v>月</v>
      </c>
      <c r="BE6" s="82" t="str">
        <f>CHOOSE(WEEKDAY(DATE($A$65,$D$65,$F$65)+38,2),"月","火","水","木","金","土","日")</f>
        <v>火</v>
      </c>
      <c r="BF6" s="82" t="str">
        <f>CHOOSE(WEEKDAY(DATE($A$65,$D$65,$F$65)+39,2),"月","火","水","木","金","土","日")</f>
        <v>水</v>
      </c>
      <c r="BG6" s="82" t="str">
        <f>CHOOSE(WEEKDAY(DATE($A$65,$D$65,$F$65)+40,2),"月","火","水","木","金","土","日")</f>
        <v>木</v>
      </c>
      <c r="BH6" s="82" t="str">
        <f>CHOOSE(WEEKDAY(DATE($A$65,$D$65,$F$65)+41,2),"月","火","水","木","金","土","日")</f>
        <v>金</v>
      </c>
      <c r="BI6" s="82" t="str">
        <f>CHOOSE(WEEKDAY(DATE($A$65,$D$65,$F$65)+42,2),"月","火","水","木","金","土","日")</f>
        <v>土</v>
      </c>
      <c r="BJ6" s="82" t="str">
        <f>CHOOSE(WEEKDAY(DATE($A$65,$D$65,$F$65)+43,2),"月","火","水","木","金","土","日")</f>
        <v>日</v>
      </c>
      <c r="BK6" s="82" t="str">
        <f>CHOOSE(WEEKDAY(DATE($A$65,$D$65,$F$65)+44,2),"月","火","水","木","金","土","日")</f>
        <v>月</v>
      </c>
      <c r="BL6" s="82" t="str">
        <f>CHOOSE(WEEKDAY(DATE($A$65,$D$65,$F$65)+45,2),"月","火","水","木","金","土","日")</f>
        <v>火</v>
      </c>
      <c r="BM6" s="82" t="str">
        <f>CHOOSE(WEEKDAY(DATE($A$65,$D$65,$F$65)+46,2),"月","火","水","木","金","土","日")</f>
        <v>水</v>
      </c>
      <c r="BN6" s="82" t="str">
        <f>CHOOSE(WEEKDAY(DATE($A$65,$D$65,$F$65)+47,2),"月","火","水","木","金","土","日")</f>
        <v>木</v>
      </c>
      <c r="BO6" s="82" t="str">
        <f>CHOOSE(WEEKDAY(DATE($A$65,$D$65,$F$65)+48,2),"月","火","水","木","金","土","日")</f>
        <v>金</v>
      </c>
      <c r="BP6" s="82" t="str">
        <f>CHOOSE(WEEKDAY(DATE($A$65,$D$65,$F$65)+49,2),"月","火","水","木","金","土","日")</f>
        <v>土</v>
      </c>
      <c r="BQ6" s="82" t="str">
        <f>CHOOSE(WEEKDAY(DATE($A$65,$D$65,$F$65)+50,2),"月","火","水","木","金","土","日")</f>
        <v>日</v>
      </c>
      <c r="BR6" s="82" t="str">
        <f>CHOOSE(WEEKDAY(DATE($A$65,$D$65,$F$65)+51,2),"月","火","水","木","金","土","日")</f>
        <v>月</v>
      </c>
      <c r="BS6" s="82" t="str">
        <f>CHOOSE(WEEKDAY(DATE($A$65,$D$65,$F$65)+52,2),"月","火","水","木","金","土","日")</f>
        <v>火</v>
      </c>
      <c r="BT6" s="82" t="str">
        <f>CHOOSE(WEEKDAY(DATE($A$65,$D$65,$F$65)+53,2),"月","火","水","木","金","土","日")</f>
        <v>水</v>
      </c>
      <c r="BU6" s="82" t="str">
        <f>CHOOSE(WEEKDAY(DATE($A$65,$D$65,$F$65)+54,2),"月","火","水","木","金","土","日")</f>
        <v>木</v>
      </c>
      <c r="BV6" s="82" t="str">
        <f>CHOOSE(WEEKDAY(DATE($A$65,$D$65,$F$65)+55,2),"月","火","水","木","金","土","日")</f>
        <v>金</v>
      </c>
      <c r="BW6" s="82" t="str">
        <f>CHOOSE(WEEKDAY(DATE($A$65,$D$65,$F$65)+56,2),"月","火","水","木","金","土","日")</f>
        <v>土</v>
      </c>
      <c r="BX6" s="82" t="str">
        <f>CHOOSE(WEEKDAY(DATE($A$65,$D$65,$F$65)+57,2),"月","火","水","木","金","土","日")</f>
        <v>日</v>
      </c>
      <c r="BY6" s="82" t="str">
        <f>CHOOSE(WEEKDAY(DATE($A$65,$D$65,$F$65)+58,2),"月","火","水","木","金","土","日")</f>
        <v>月</v>
      </c>
      <c r="BZ6" s="82" t="str">
        <f>CHOOSE(WEEKDAY(DATE($A$65,$D$65,$F$65)+59,2),"月","火","水","木","金","土","日")</f>
        <v>火</v>
      </c>
      <c r="CA6" s="83" t="str">
        <f>CHOOSE(WEEKDAY(DATE($A$65,$D$65,$F$65)+60,2),"月","火","水","木","金","土","日")</f>
        <v>水</v>
      </c>
      <c r="CB6" s="21"/>
      <c r="CC6" s="21"/>
      <c r="CD6" s="21"/>
      <c r="CE6" s="21"/>
      <c r="CF6" s="21"/>
      <c r="CG6" s="21"/>
      <c r="CH6" s="4"/>
      <c r="CI6" s="4"/>
    </row>
    <row r="7" spans="1:87" ht="18" customHeight="1">
      <c r="A7" s="114"/>
      <c r="B7" s="115"/>
      <c r="C7" s="115"/>
      <c r="D7" s="115"/>
      <c r="E7" s="115"/>
      <c r="F7" s="115"/>
      <c r="G7" s="115"/>
      <c r="H7" s="115"/>
      <c r="I7" s="115"/>
      <c r="J7" s="115"/>
      <c r="K7" s="115"/>
      <c r="L7" s="116"/>
      <c r="M7" s="120"/>
      <c r="N7" s="121"/>
      <c r="O7" s="121"/>
      <c r="P7" s="121"/>
      <c r="Q7" s="121"/>
      <c r="R7" s="122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48"/>
      <c r="CB7" s="22"/>
      <c r="CC7" s="22"/>
      <c r="CD7" s="22"/>
      <c r="CE7" s="22"/>
      <c r="CF7" s="22"/>
      <c r="CG7" s="22"/>
      <c r="CH7" s="4"/>
      <c r="CI7" s="4"/>
    </row>
    <row r="8" spans="1:87" ht="6" customHeight="1">
      <c r="A8" s="117"/>
      <c r="B8" s="118"/>
      <c r="C8" s="118"/>
      <c r="D8" s="118"/>
      <c r="E8" s="118"/>
      <c r="F8" s="118"/>
      <c r="G8" s="118"/>
      <c r="H8" s="118"/>
      <c r="I8" s="118"/>
      <c r="J8" s="118"/>
      <c r="K8" s="118"/>
      <c r="L8" s="119"/>
      <c r="M8" s="123"/>
      <c r="N8" s="118"/>
      <c r="O8" s="118"/>
      <c r="P8" s="118"/>
      <c r="Q8" s="118"/>
      <c r="R8" s="119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49"/>
      <c r="CB8" s="22"/>
      <c r="CC8" s="22"/>
      <c r="CD8" s="22"/>
      <c r="CE8" s="22"/>
      <c r="CF8" s="22"/>
      <c r="CG8" s="22"/>
      <c r="CH8" s="4"/>
      <c r="CI8" s="4"/>
    </row>
    <row r="9" spans="1:87" ht="18" customHeight="1">
      <c r="A9" s="114"/>
      <c r="B9" s="115"/>
      <c r="C9" s="115"/>
      <c r="D9" s="115"/>
      <c r="E9" s="115"/>
      <c r="F9" s="115"/>
      <c r="G9" s="115"/>
      <c r="H9" s="115"/>
      <c r="I9" s="115"/>
      <c r="J9" s="115"/>
      <c r="K9" s="115"/>
      <c r="L9" s="116"/>
      <c r="M9" s="120"/>
      <c r="N9" s="121"/>
      <c r="O9" s="121"/>
      <c r="P9" s="121"/>
      <c r="Q9" s="121"/>
      <c r="R9" s="122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48"/>
      <c r="CB9" s="22"/>
      <c r="CC9" s="22"/>
      <c r="CD9" s="22"/>
      <c r="CE9" s="22"/>
      <c r="CF9" s="22"/>
      <c r="CG9" s="22"/>
      <c r="CH9" s="4"/>
      <c r="CI9" s="4"/>
    </row>
    <row r="10" spans="1:87" ht="6" customHeight="1">
      <c r="A10" s="117"/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9"/>
      <c r="M10" s="123"/>
      <c r="N10" s="118"/>
      <c r="O10" s="118"/>
      <c r="P10" s="118"/>
      <c r="Q10" s="118"/>
      <c r="R10" s="119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49"/>
      <c r="CB10" s="22"/>
      <c r="CC10" s="22"/>
      <c r="CD10" s="22"/>
      <c r="CE10" s="22"/>
      <c r="CF10" s="22"/>
      <c r="CG10" s="22"/>
      <c r="CH10" s="4"/>
      <c r="CI10" s="4"/>
    </row>
    <row r="11" spans="1:87" ht="18" customHeight="1">
      <c r="A11" s="114"/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6"/>
      <c r="M11" s="120"/>
      <c r="N11" s="121"/>
      <c r="O11" s="121"/>
      <c r="P11" s="121"/>
      <c r="Q11" s="121"/>
      <c r="R11" s="122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48"/>
      <c r="CB11" s="22"/>
      <c r="CC11" s="22"/>
      <c r="CD11" s="22"/>
      <c r="CE11" s="22"/>
      <c r="CF11" s="22"/>
      <c r="CG11" s="22"/>
      <c r="CH11" s="4"/>
      <c r="CI11" s="4"/>
    </row>
    <row r="12" spans="1:87" ht="6" customHeight="1">
      <c r="A12" s="117"/>
      <c r="B12" s="118"/>
      <c r="C12" s="118"/>
      <c r="D12" s="118"/>
      <c r="E12" s="118"/>
      <c r="F12" s="118"/>
      <c r="G12" s="118"/>
      <c r="H12" s="118"/>
      <c r="I12" s="118"/>
      <c r="J12" s="118"/>
      <c r="K12" s="118"/>
      <c r="L12" s="119"/>
      <c r="M12" s="123"/>
      <c r="N12" s="118"/>
      <c r="O12" s="118"/>
      <c r="P12" s="118"/>
      <c r="Q12" s="118"/>
      <c r="R12" s="119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49"/>
      <c r="CB12" s="22"/>
      <c r="CC12" s="22"/>
      <c r="CD12" s="22"/>
      <c r="CE12" s="22"/>
      <c r="CF12" s="22"/>
      <c r="CG12" s="22"/>
      <c r="CH12" s="4"/>
      <c r="CI12" s="4"/>
    </row>
    <row r="13" spans="1:87" ht="18" customHeight="1">
      <c r="A13" s="114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6"/>
      <c r="M13" s="120"/>
      <c r="N13" s="121"/>
      <c r="O13" s="121"/>
      <c r="P13" s="121"/>
      <c r="Q13" s="121"/>
      <c r="R13" s="122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48"/>
      <c r="CB13" s="22"/>
      <c r="CC13" s="22"/>
      <c r="CD13" s="22"/>
      <c r="CE13" s="22"/>
      <c r="CF13" s="22"/>
      <c r="CG13" s="22"/>
      <c r="CH13" s="4"/>
      <c r="CI13" s="4"/>
    </row>
    <row r="14" spans="1:87" ht="6" customHeight="1">
      <c r="A14" s="117"/>
      <c r="B14" s="118"/>
      <c r="C14" s="118"/>
      <c r="D14" s="118"/>
      <c r="E14" s="118"/>
      <c r="F14" s="118"/>
      <c r="G14" s="118"/>
      <c r="H14" s="118"/>
      <c r="I14" s="118"/>
      <c r="J14" s="118"/>
      <c r="K14" s="118"/>
      <c r="L14" s="119"/>
      <c r="M14" s="123"/>
      <c r="N14" s="118"/>
      <c r="O14" s="118"/>
      <c r="P14" s="118"/>
      <c r="Q14" s="118"/>
      <c r="R14" s="119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49"/>
      <c r="CB14" s="22"/>
      <c r="CC14" s="22"/>
      <c r="CD14" s="22"/>
      <c r="CE14" s="22"/>
      <c r="CF14" s="22"/>
      <c r="CG14" s="22"/>
      <c r="CH14" s="4"/>
      <c r="CI14" s="4"/>
    </row>
    <row r="15" spans="1:87" ht="18" customHeight="1">
      <c r="A15" s="114"/>
      <c r="B15" s="115"/>
      <c r="C15" s="115"/>
      <c r="D15" s="115"/>
      <c r="E15" s="115"/>
      <c r="F15" s="115"/>
      <c r="G15" s="115"/>
      <c r="H15" s="115"/>
      <c r="I15" s="115"/>
      <c r="J15" s="115"/>
      <c r="K15" s="115"/>
      <c r="L15" s="116"/>
      <c r="M15" s="120"/>
      <c r="N15" s="121"/>
      <c r="O15" s="121"/>
      <c r="P15" s="121"/>
      <c r="Q15" s="121"/>
      <c r="R15" s="122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48"/>
      <c r="CB15" s="22"/>
      <c r="CC15" s="22"/>
      <c r="CD15" s="22"/>
      <c r="CE15" s="22"/>
      <c r="CF15" s="22"/>
      <c r="CG15" s="22"/>
      <c r="CH15" s="4"/>
      <c r="CI15" s="4"/>
    </row>
    <row r="16" spans="1:87" ht="6" customHeight="1">
      <c r="A16" s="117"/>
      <c r="B16" s="118"/>
      <c r="C16" s="118"/>
      <c r="D16" s="118"/>
      <c r="E16" s="118"/>
      <c r="F16" s="118"/>
      <c r="G16" s="118"/>
      <c r="H16" s="118"/>
      <c r="I16" s="118"/>
      <c r="J16" s="118"/>
      <c r="K16" s="118"/>
      <c r="L16" s="119"/>
      <c r="M16" s="123"/>
      <c r="N16" s="118"/>
      <c r="O16" s="118"/>
      <c r="P16" s="118"/>
      <c r="Q16" s="118"/>
      <c r="R16" s="119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49"/>
      <c r="CB16" s="22"/>
      <c r="CC16" s="22"/>
      <c r="CD16" s="22"/>
      <c r="CE16" s="22"/>
      <c r="CF16" s="22"/>
      <c r="CG16" s="22"/>
      <c r="CH16" s="4"/>
      <c r="CI16" s="4"/>
    </row>
    <row r="17" spans="1:87" ht="18" customHeight="1">
      <c r="A17" s="114"/>
      <c r="B17" s="115"/>
      <c r="C17" s="115"/>
      <c r="D17" s="115"/>
      <c r="E17" s="115"/>
      <c r="F17" s="115"/>
      <c r="G17" s="115"/>
      <c r="H17" s="115"/>
      <c r="I17" s="115"/>
      <c r="J17" s="115"/>
      <c r="K17" s="115"/>
      <c r="L17" s="116"/>
      <c r="M17" s="120"/>
      <c r="N17" s="121"/>
      <c r="O17" s="121"/>
      <c r="P17" s="121"/>
      <c r="Q17" s="121"/>
      <c r="R17" s="122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48"/>
      <c r="CB17" s="22"/>
      <c r="CC17" s="22"/>
      <c r="CD17" s="22"/>
      <c r="CE17" s="22"/>
      <c r="CF17" s="22"/>
      <c r="CG17" s="22"/>
      <c r="CH17" s="4"/>
      <c r="CI17" s="4"/>
    </row>
    <row r="18" spans="1:87" ht="6" customHeight="1">
      <c r="A18" s="117"/>
      <c r="B18" s="118"/>
      <c r="C18" s="118"/>
      <c r="D18" s="118"/>
      <c r="E18" s="118"/>
      <c r="F18" s="118"/>
      <c r="G18" s="118"/>
      <c r="H18" s="118"/>
      <c r="I18" s="118"/>
      <c r="J18" s="118"/>
      <c r="K18" s="118"/>
      <c r="L18" s="119"/>
      <c r="M18" s="123"/>
      <c r="N18" s="118"/>
      <c r="O18" s="118"/>
      <c r="P18" s="118"/>
      <c r="Q18" s="118"/>
      <c r="R18" s="119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49"/>
      <c r="CB18" s="22"/>
      <c r="CC18" s="22"/>
      <c r="CD18" s="22"/>
      <c r="CE18" s="22"/>
      <c r="CF18" s="22"/>
      <c r="CG18" s="22"/>
      <c r="CH18" s="4"/>
      <c r="CI18" s="4"/>
    </row>
    <row r="19" spans="1:87" ht="18" customHeight="1">
      <c r="A19" s="114"/>
      <c r="B19" s="115"/>
      <c r="C19" s="115"/>
      <c r="D19" s="115"/>
      <c r="E19" s="115"/>
      <c r="F19" s="115"/>
      <c r="G19" s="115"/>
      <c r="H19" s="115"/>
      <c r="I19" s="115"/>
      <c r="J19" s="115"/>
      <c r="K19" s="115"/>
      <c r="L19" s="116"/>
      <c r="M19" s="120"/>
      <c r="N19" s="121"/>
      <c r="O19" s="121"/>
      <c r="P19" s="121"/>
      <c r="Q19" s="121"/>
      <c r="R19" s="122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48"/>
      <c r="CB19" s="22"/>
      <c r="CC19" s="22"/>
      <c r="CD19" s="22"/>
      <c r="CE19" s="22"/>
      <c r="CF19" s="22"/>
      <c r="CG19" s="22"/>
      <c r="CH19" s="4"/>
      <c r="CI19" s="4"/>
    </row>
    <row r="20" spans="1:87" ht="6" customHeight="1">
      <c r="A20" s="117"/>
      <c r="B20" s="118"/>
      <c r="C20" s="118"/>
      <c r="D20" s="118"/>
      <c r="E20" s="118"/>
      <c r="F20" s="118"/>
      <c r="G20" s="118"/>
      <c r="H20" s="118"/>
      <c r="I20" s="118"/>
      <c r="J20" s="118"/>
      <c r="K20" s="118"/>
      <c r="L20" s="119"/>
      <c r="M20" s="123"/>
      <c r="N20" s="118"/>
      <c r="O20" s="118"/>
      <c r="P20" s="118"/>
      <c r="Q20" s="118"/>
      <c r="R20" s="119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49"/>
      <c r="CB20" s="22"/>
      <c r="CC20" s="22"/>
      <c r="CD20" s="22"/>
      <c r="CE20" s="22"/>
      <c r="CF20" s="22"/>
      <c r="CG20" s="22"/>
      <c r="CH20" s="4"/>
      <c r="CI20" s="4"/>
    </row>
    <row r="21" spans="1:87" ht="18" customHeight="1">
      <c r="A21" s="114"/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6"/>
      <c r="M21" s="120"/>
      <c r="N21" s="121"/>
      <c r="O21" s="121"/>
      <c r="P21" s="121"/>
      <c r="Q21" s="121"/>
      <c r="R21" s="122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48"/>
      <c r="CB21" s="22"/>
      <c r="CC21" s="22"/>
      <c r="CD21" s="22"/>
      <c r="CE21" s="22"/>
      <c r="CF21" s="22"/>
      <c r="CG21" s="22"/>
      <c r="CH21" s="4"/>
      <c r="CI21" s="4"/>
    </row>
    <row r="22" spans="1:87" ht="6" customHeight="1">
      <c r="A22" s="117"/>
      <c r="B22" s="118"/>
      <c r="C22" s="118"/>
      <c r="D22" s="118"/>
      <c r="E22" s="118"/>
      <c r="F22" s="118"/>
      <c r="G22" s="118"/>
      <c r="H22" s="118"/>
      <c r="I22" s="118"/>
      <c r="J22" s="118"/>
      <c r="K22" s="118"/>
      <c r="L22" s="119"/>
      <c r="M22" s="123"/>
      <c r="N22" s="118"/>
      <c r="O22" s="118"/>
      <c r="P22" s="118"/>
      <c r="Q22" s="118"/>
      <c r="R22" s="119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49"/>
      <c r="CB22" s="22"/>
      <c r="CC22" s="22"/>
      <c r="CD22" s="22"/>
      <c r="CE22" s="22"/>
      <c r="CF22" s="22"/>
      <c r="CG22" s="22"/>
      <c r="CH22" s="4"/>
      <c r="CI22" s="4"/>
    </row>
    <row r="23" spans="1:87" ht="18" customHeight="1">
      <c r="A23" s="114"/>
      <c r="B23" s="115"/>
      <c r="C23" s="115"/>
      <c r="D23" s="115"/>
      <c r="E23" s="115"/>
      <c r="F23" s="115"/>
      <c r="G23" s="115"/>
      <c r="H23" s="115"/>
      <c r="I23" s="115"/>
      <c r="J23" s="115"/>
      <c r="K23" s="115"/>
      <c r="L23" s="116"/>
      <c r="M23" s="120"/>
      <c r="N23" s="121"/>
      <c r="O23" s="121"/>
      <c r="P23" s="121"/>
      <c r="Q23" s="121"/>
      <c r="R23" s="122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48"/>
      <c r="CB23" s="22"/>
      <c r="CC23" s="22"/>
      <c r="CD23" s="22"/>
      <c r="CE23" s="22"/>
      <c r="CF23" s="22"/>
      <c r="CG23" s="22"/>
      <c r="CH23" s="4"/>
      <c r="CI23" s="4"/>
    </row>
    <row r="24" spans="1:87" ht="6" customHeight="1">
      <c r="A24" s="117"/>
      <c r="B24" s="118"/>
      <c r="C24" s="118"/>
      <c r="D24" s="118"/>
      <c r="E24" s="118"/>
      <c r="F24" s="118"/>
      <c r="G24" s="118"/>
      <c r="H24" s="118"/>
      <c r="I24" s="118"/>
      <c r="J24" s="118"/>
      <c r="K24" s="118"/>
      <c r="L24" s="119"/>
      <c r="M24" s="123"/>
      <c r="N24" s="118"/>
      <c r="O24" s="118"/>
      <c r="P24" s="118"/>
      <c r="Q24" s="118"/>
      <c r="R24" s="119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49"/>
      <c r="CB24" s="22"/>
      <c r="CC24" s="22"/>
      <c r="CD24" s="22"/>
      <c r="CE24" s="22"/>
      <c r="CF24" s="22"/>
      <c r="CG24" s="22"/>
      <c r="CH24" s="4"/>
      <c r="CI24" s="4"/>
    </row>
    <row r="25" spans="1:87" ht="18" customHeight="1">
      <c r="A25" s="114"/>
      <c r="B25" s="115"/>
      <c r="C25" s="115"/>
      <c r="D25" s="115"/>
      <c r="E25" s="115"/>
      <c r="F25" s="115"/>
      <c r="G25" s="115"/>
      <c r="H25" s="115"/>
      <c r="I25" s="115"/>
      <c r="J25" s="115"/>
      <c r="K25" s="115"/>
      <c r="L25" s="116"/>
      <c r="M25" s="120"/>
      <c r="N25" s="121"/>
      <c r="O25" s="121"/>
      <c r="P25" s="121"/>
      <c r="Q25" s="121"/>
      <c r="R25" s="122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48"/>
      <c r="CB25" s="22"/>
      <c r="CC25" s="22"/>
      <c r="CD25" s="22"/>
      <c r="CE25" s="22"/>
      <c r="CF25" s="22"/>
      <c r="CG25" s="22"/>
      <c r="CH25" s="4"/>
      <c r="CI25" s="4"/>
    </row>
    <row r="26" spans="1:87" ht="6" customHeight="1">
      <c r="A26" s="117"/>
      <c r="B26" s="118"/>
      <c r="C26" s="118"/>
      <c r="D26" s="118"/>
      <c r="E26" s="118"/>
      <c r="F26" s="118"/>
      <c r="G26" s="118"/>
      <c r="H26" s="118"/>
      <c r="I26" s="118"/>
      <c r="J26" s="118"/>
      <c r="K26" s="118"/>
      <c r="L26" s="119"/>
      <c r="M26" s="123"/>
      <c r="N26" s="118"/>
      <c r="O26" s="118"/>
      <c r="P26" s="118"/>
      <c r="Q26" s="118"/>
      <c r="R26" s="119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49"/>
      <c r="CB26" s="22"/>
      <c r="CC26" s="22"/>
      <c r="CD26" s="22"/>
      <c r="CE26" s="22"/>
      <c r="CF26" s="22"/>
      <c r="CG26" s="22"/>
      <c r="CH26" s="4"/>
      <c r="CI26" s="4"/>
    </row>
    <row r="27" spans="1:87" ht="18" customHeight="1">
      <c r="A27" s="114"/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6"/>
      <c r="M27" s="120"/>
      <c r="N27" s="121"/>
      <c r="O27" s="121"/>
      <c r="P27" s="121"/>
      <c r="Q27" s="121"/>
      <c r="R27" s="122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48"/>
      <c r="CB27" s="22"/>
      <c r="CC27" s="22"/>
      <c r="CD27" s="22"/>
      <c r="CE27" s="22"/>
      <c r="CF27" s="22"/>
      <c r="CG27" s="22"/>
      <c r="CH27" s="4"/>
      <c r="CI27" s="4"/>
    </row>
    <row r="28" spans="1:87" ht="6" customHeight="1">
      <c r="A28" s="117"/>
      <c r="B28" s="118"/>
      <c r="C28" s="118"/>
      <c r="D28" s="118"/>
      <c r="E28" s="118"/>
      <c r="F28" s="118"/>
      <c r="G28" s="118"/>
      <c r="H28" s="118"/>
      <c r="I28" s="118"/>
      <c r="J28" s="118"/>
      <c r="K28" s="118"/>
      <c r="L28" s="119"/>
      <c r="M28" s="123"/>
      <c r="N28" s="118"/>
      <c r="O28" s="118"/>
      <c r="P28" s="118"/>
      <c r="Q28" s="118"/>
      <c r="R28" s="119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49"/>
      <c r="CB28" s="22"/>
      <c r="CC28" s="22"/>
      <c r="CD28" s="22"/>
      <c r="CE28" s="22"/>
      <c r="CF28" s="22"/>
      <c r="CG28" s="22"/>
      <c r="CH28" s="4"/>
      <c r="CI28" s="4"/>
    </row>
    <row r="29" spans="1:87" ht="18" customHeight="1">
      <c r="A29" s="114"/>
      <c r="B29" s="115"/>
      <c r="C29" s="115"/>
      <c r="D29" s="115"/>
      <c r="E29" s="115"/>
      <c r="F29" s="115"/>
      <c r="G29" s="115"/>
      <c r="H29" s="115"/>
      <c r="I29" s="115"/>
      <c r="J29" s="115"/>
      <c r="K29" s="115"/>
      <c r="L29" s="116"/>
      <c r="M29" s="120"/>
      <c r="N29" s="121"/>
      <c r="O29" s="121"/>
      <c r="P29" s="121"/>
      <c r="Q29" s="121"/>
      <c r="R29" s="122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48"/>
      <c r="CB29" s="22"/>
      <c r="CC29" s="22"/>
      <c r="CD29" s="22"/>
      <c r="CE29" s="22"/>
      <c r="CF29" s="22"/>
      <c r="CG29" s="22"/>
      <c r="CH29" s="4"/>
      <c r="CI29" s="4"/>
    </row>
    <row r="30" spans="1:87" ht="6" customHeight="1">
      <c r="A30" s="117"/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9"/>
      <c r="M30" s="123"/>
      <c r="N30" s="118"/>
      <c r="O30" s="118"/>
      <c r="P30" s="118"/>
      <c r="Q30" s="118"/>
      <c r="R30" s="119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49"/>
      <c r="CB30" s="22"/>
      <c r="CC30" s="22"/>
      <c r="CD30" s="22"/>
      <c r="CE30" s="22"/>
      <c r="CF30" s="22"/>
      <c r="CG30" s="22"/>
      <c r="CH30" s="4"/>
      <c r="CI30" s="4"/>
    </row>
    <row r="31" spans="1:87" ht="18" customHeight="1">
      <c r="A31" s="114"/>
      <c r="B31" s="115"/>
      <c r="C31" s="115"/>
      <c r="D31" s="115"/>
      <c r="E31" s="115"/>
      <c r="F31" s="115"/>
      <c r="G31" s="115"/>
      <c r="H31" s="115"/>
      <c r="I31" s="115"/>
      <c r="J31" s="115"/>
      <c r="K31" s="115"/>
      <c r="L31" s="116"/>
      <c r="M31" s="120"/>
      <c r="N31" s="121"/>
      <c r="O31" s="121"/>
      <c r="P31" s="121"/>
      <c r="Q31" s="121"/>
      <c r="R31" s="122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48"/>
      <c r="CB31" s="22"/>
      <c r="CC31" s="22"/>
      <c r="CD31" s="22"/>
      <c r="CE31" s="22"/>
      <c r="CF31" s="22"/>
      <c r="CG31" s="22"/>
      <c r="CH31" s="4"/>
      <c r="CI31" s="4"/>
    </row>
    <row r="32" spans="1:87" ht="6" customHeight="1">
      <c r="A32" s="117"/>
      <c r="B32" s="118"/>
      <c r="C32" s="118"/>
      <c r="D32" s="118"/>
      <c r="E32" s="118"/>
      <c r="F32" s="118"/>
      <c r="G32" s="118"/>
      <c r="H32" s="118"/>
      <c r="I32" s="118"/>
      <c r="J32" s="118"/>
      <c r="K32" s="118"/>
      <c r="L32" s="119"/>
      <c r="M32" s="123"/>
      <c r="N32" s="118"/>
      <c r="O32" s="118"/>
      <c r="P32" s="118"/>
      <c r="Q32" s="118"/>
      <c r="R32" s="119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49"/>
      <c r="CB32" s="22"/>
      <c r="CC32" s="22"/>
      <c r="CD32" s="22"/>
      <c r="CE32" s="22"/>
      <c r="CF32" s="22"/>
      <c r="CG32" s="22"/>
      <c r="CH32" s="4"/>
      <c r="CI32" s="4"/>
    </row>
    <row r="33" spans="1:87" ht="18" customHeight="1">
      <c r="A33" s="114"/>
      <c r="B33" s="115"/>
      <c r="C33" s="115"/>
      <c r="D33" s="115"/>
      <c r="E33" s="115"/>
      <c r="F33" s="115"/>
      <c r="G33" s="115"/>
      <c r="H33" s="115"/>
      <c r="I33" s="115"/>
      <c r="J33" s="115"/>
      <c r="K33" s="115"/>
      <c r="L33" s="116"/>
      <c r="M33" s="120"/>
      <c r="N33" s="121"/>
      <c r="O33" s="121"/>
      <c r="P33" s="121"/>
      <c r="Q33" s="121"/>
      <c r="R33" s="122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48"/>
      <c r="CB33" s="22"/>
      <c r="CC33" s="22"/>
      <c r="CD33" s="22"/>
      <c r="CE33" s="22"/>
      <c r="CF33" s="22"/>
      <c r="CG33" s="22"/>
      <c r="CH33" s="4"/>
      <c r="CI33" s="4"/>
    </row>
    <row r="34" spans="1:87" ht="6" customHeight="1">
      <c r="A34" s="117"/>
      <c r="B34" s="118"/>
      <c r="C34" s="118"/>
      <c r="D34" s="118"/>
      <c r="E34" s="118"/>
      <c r="F34" s="118"/>
      <c r="G34" s="118"/>
      <c r="H34" s="118"/>
      <c r="I34" s="118"/>
      <c r="J34" s="118"/>
      <c r="K34" s="118"/>
      <c r="L34" s="119"/>
      <c r="M34" s="123"/>
      <c r="N34" s="118"/>
      <c r="O34" s="118"/>
      <c r="P34" s="118"/>
      <c r="Q34" s="118"/>
      <c r="R34" s="119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49"/>
      <c r="CB34" s="22"/>
      <c r="CC34" s="22"/>
      <c r="CD34" s="22"/>
      <c r="CE34" s="22"/>
      <c r="CF34" s="22"/>
      <c r="CG34" s="22"/>
      <c r="CH34" s="4"/>
      <c r="CI34" s="4"/>
    </row>
    <row r="35" spans="1:87" ht="18" customHeight="1">
      <c r="A35" s="114"/>
      <c r="B35" s="115"/>
      <c r="C35" s="115"/>
      <c r="D35" s="115"/>
      <c r="E35" s="115"/>
      <c r="F35" s="115"/>
      <c r="G35" s="115"/>
      <c r="H35" s="115"/>
      <c r="I35" s="115"/>
      <c r="J35" s="115"/>
      <c r="K35" s="115"/>
      <c r="L35" s="116"/>
      <c r="M35" s="120"/>
      <c r="N35" s="121"/>
      <c r="O35" s="121"/>
      <c r="P35" s="121"/>
      <c r="Q35" s="121"/>
      <c r="R35" s="122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48"/>
      <c r="CB35" s="22"/>
      <c r="CC35" s="22"/>
      <c r="CD35" s="22"/>
      <c r="CE35" s="22"/>
      <c r="CF35" s="22"/>
      <c r="CG35" s="22"/>
      <c r="CH35" s="4"/>
      <c r="CI35" s="4"/>
    </row>
    <row r="36" spans="1:87" ht="6" customHeight="1">
      <c r="A36" s="117"/>
      <c r="B36" s="118"/>
      <c r="C36" s="118"/>
      <c r="D36" s="118"/>
      <c r="E36" s="118"/>
      <c r="F36" s="118"/>
      <c r="G36" s="118"/>
      <c r="H36" s="118"/>
      <c r="I36" s="118"/>
      <c r="J36" s="118"/>
      <c r="K36" s="118"/>
      <c r="L36" s="119"/>
      <c r="M36" s="123"/>
      <c r="N36" s="118"/>
      <c r="O36" s="118"/>
      <c r="P36" s="118"/>
      <c r="Q36" s="118"/>
      <c r="R36" s="119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49"/>
      <c r="CB36" s="22"/>
      <c r="CC36" s="22"/>
      <c r="CD36" s="22"/>
      <c r="CE36" s="22"/>
      <c r="CF36" s="22"/>
      <c r="CG36" s="22"/>
      <c r="CH36" s="4"/>
      <c r="CI36" s="4"/>
    </row>
    <row r="37" spans="1:87" ht="18" customHeight="1">
      <c r="A37" s="114"/>
      <c r="B37" s="115"/>
      <c r="C37" s="115"/>
      <c r="D37" s="115"/>
      <c r="E37" s="115"/>
      <c r="F37" s="115"/>
      <c r="G37" s="115"/>
      <c r="H37" s="115"/>
      <c r="I37" s="115"/>
      <c r="J37" s="115"/>
      <c r="K37" s="115"/>
      <c r="L37" s="116"/>
      <c r="M37" s="120"/>
      <c r="N37" s="121"/>
      <c r="O37" s="121"/>
      <c r="P37" s="121"/>
      <c r="Q37" s="121"/>
      <c r="R37" s="122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48"/>
      <c r="CB37" s="22"/>
      <c r="CC37" s="22"/>
      <c r="CD37" s="22"/>
      <c r="CE37" s="22"/>
      <c r="CF37" s="22"/>
      <c r="CG37" s="22"/>
      <c r="CH37" s="4"/>
      <c r="CI37" s="4"/>
    </row>
    <row r="38" spans="1:87" ht="6" customHeight="1">
      <c r="A38" s="117"/>
      <c r="B38" s="118"/>
      <c r="C38" s="118"/>
      <c r="D38" s="118"/>
      <c r="E38" s="118"/>
      <c r="F38" s="118"/>
      <c r="G38" s="118"/>
      <c r="H38" s="118"/>
      <c r="I38" s="118"/>
      <c r="J38" s="118"/>
      <c r="K38" s="118"/>
      <c r="L38" s="119"/>
      <c r="M38" s="123"/>
      <c r="N38" s="118"/>
      <c r="O38" s="118"/>
      <c r="P38" s="118"/>
      <c r="Q38" s="118"/>
      <c r="R38" s="119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49"/>
      <c r="CB38" s="22"/>
      <c r="CC38" s="22"/>
      <c r="CD38" s="22"/>
      <c r="CE38" s="22"/>
      <c r="CF38" s="22"/>
      <c r="CG38" s="22"/>
      <c r="CH38" s="4"/>
      <c r="CI38" s="4"/>
    </row>
    <row r="39" spans="1:87" ht="18" customHeight="1">
      <c r="A39" s="114"/>
      <c r="B39" s="115"/>
      <c r="C39" s="115"/>
      <c r="D39" s="115"/>
      <c r="E39" s="115"/>
      <c r="F39" s="115"/>
      <c r="G39" s="115"/>
      <c r="H39" s="115"/>
      <c r="I39" s="115"/>
      <c r="J39" s="115"/>
      <c r="K39" s="115"/>
      <c r="L39" s="116"/>
      <c r="M39" s="120"/>
      <c r="N39" s="121"/>
      <c r="O39" s="121"/>
      <c r="P39" s="121"/>
      <c r="Q39" s="121"/>
      <c r="R39" s="122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48"/>
      <c r="CB39" s="22"/>
      <c r="CC39" s="22"/>
      <c r="CD39" s="22"/>
      <c r="CE39" s="22"/>
      <c r="CF39" s="22"/>
      <c r="CG39" s="22"/>
      <c r="CH39" s="4"/>
      <c r="CI39" s="4"/>
    </row>
    <row r="40" spans="1:87" ht="6" customHeight="1">
      <c r="A40" s="117"/>
      <c r="B40" s="118"/>
      <c r="C40" s="118"/>
      <c r="D40" s="118"/>
      <c r="E40" s="118"/>
      <c r="F40" s="118"/>
      <c r="G40" s="118"/>
      <c r="H40" s="118"/>
      <c r="I40" s="118"/>
      <c r="J40" s="118"/>
      <c r="K40" s="118"/>
      <c r="L40" s="119"/>
      <c r="M40" s="123"/>
      <c r="N40" s="118"/>
      <c r="O40" s="118"/>
      <c r="P40" s="118"/>
      <c r="Q40" s="118"/>
      <c r="R40" s="119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49"/>
      <c r="CB40" s="22"/>
      <c r="CC40" s="22"/>
      <c r="CD40" s="22"/>
      <c r="CE40" s="22"/>
      <c r="CF40" s="22"/>
      <c r="CG40" s="22"/>
      <c r="CH40" s="4"/>
      <c r="CI40" s="4"/>
    </row>
    <row r="41" spans="1:87" ht="18" customHeight="1">
      <c r="A41" s="114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6"/>
      <c r="M41" s="120"/>
      <c r="N41" s="121"/>
      <c r="O41" s="121"/>
      <c r="P41" s="121"/>
      <c r="Q41" s="121"/>
      <c r="R41" s="122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48"/>
      <c r="CB41" s="22"/>
      <c r="CC41" s="22"/>
      <c r="CD41" s="22"/>
      <c r="CE41" s="22"/>
      <c r="CF41" s="22"/>
      <c r="CG41" s="22"/>
      <c r="CH41" s="4"/>
      <c r="CI41" s="4"/>
    </row>
    <row r="42" spans="1:87" ht="6" customHeight="1">
      <c r="A42" s="117"/>
      <c r="B42" s="118"/>
      <c r="C42" s="118"/>
      <c r="D42" s="118"/>
      <c r="E42" s="118"/>
      <c r="F42" s="118"/>
      <c r="G42" s="118"/>
      <c r="H42" s="118"/>
      <c r="I42" s="118"/>
      <c r="J42" s="118"/>
      <c r="K42" s="118"/>
      <c r="L42" s="119"/>
      <c r="M42" s="123"/>
      <c r="N42" s="118"/>
      <c r="O42" s="118"/>
      <c r="P42" s="118"/>
      <c r="Q42" s="118"/>
      <c r="R42" s="119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49"/>
      <c r="CB42" s="22"/>
      <c r="CC42" s="22"/>
      <c r="CD42" s="22"/>
      <c r="CE42" s="22"/>
      <c r="CF42" s="22"/>
      <c r="CG42" s="22"/>
      <c r="CH42" s="4"/>
      <c r="CI42" s="4"/>
    </row>
    <row r="43" spans="1:87" ht="18" customHeight="1">
      <c r="A43" s="114"/>
      <c r="B43" s="115"/>
      <c r="C43" s="115"/>
      <c r="D43" s="115"/>
      <c r="E43" s="115"/>
      <c r="F43" s="115"/>
      <c r="G43" s="115"/>
      <c r="H43" s="115"/>
      <c r="I43" s="115"/>
      <c r="J43" s="115"/>
      <c r="K43" s="115"/>
      <c r="L43" s="116"/>
      <c r="M43" s="120"/>
      <c r="N43" s="121"/>
      <c r="O43" s="121"/>
      <c r="P43" s="121"/>
      <c r="Q43" s="121"/>
      <c r="R43" s="122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48"/>
      <c r="CB43" s="22"/>
      <c r="CC43" s="22"/>
      <c r="CD43" s="22"/>
      <c r="CE43" s="22"/>
      <c r="CF43" s="22"/>
      <c r="CG43" s="22"/>
      <c r="CH43" s="4"/>
      <c r="CI43" s="4"/>
    </row>
    <row r="44" spans="1:87" ht="6" customHeight="1">
      <c r="A44" s="117"/>
      <c r="B44" s="118"/>
      <c r="C44" s="118"/>
      <c r="D44" s="118"/>
      <c r="E44" s="118"/>
      <c r="F44" s="118"/>
      <c r="G44" s="118"/>
      <c r="H44" s="118"/>
      <c r="I44" s="118"/>
      <c r="J44" s="118"/>
      <c r="K44" s="118"/>
      <c r="L44" s="119"/>
      <c r="M44" s="123"/>
      <c r="N44" s="118"/>
      <c r="O44" s="118"/>
      <c r="P44" s="118"/>
      <c r="Q44" s="118"/>
      <c r="R44" s="119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49"/>
      <c r="CB44" s="22"/>
      <c r="CC44" s="22"/>
      <c r="CD44" s="22"/>
      <c r="CE44" s="22"/>
      <c r="CF44" s="22"/>
      <c r="CG44" s="22"/>
      <c r="CH44" s="4"/>
      <c r="CI44" s="4"/>
    </row>
    <row r="45" spans="1:87" ht="18" customHeight="1">
      <c r="A45" s="114"/>
      <c r="B45" s="115"/>
      <c r="C45" s="115"/>
      <c r="D45" s="115"/>
      <c r="E45" s="115"/>
      <c r="F45" s="115"/>
      <c r="G45" s="115"/>
      <c r="H45" s="115"/>
      <c r="I45" s="115"/>
      <c r="J45" s="115"/>
      <c r="K45" s="115"/>
      <c r="L45" s="116"/>
      <c r="M45" s="120"/>
      <c r="N45" s="121"/>
      <c r="O45" s="121"/>
      <c r="P45" s="121"/>
      <c r="Q45" s="121"/>
      <c r="R45" s="122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48"/>
      <c r="CB45" s="22"/>
      <c r="CC45" s="22"/>
      <c r="CD45" s="22"/>
      <c r="CE45" s="22"/>
      <c r="CF45" s="22"/>
      <c r="CG45" s="22"/>
      <c r="CH45" s="4"/>
      <c r="CI45" s="4"/>
    </row>
    <row r="46" spans="1:87" ht="6" customHeight="1">
      <c r="A46" s="117"/>
      <c r="B46" s="118"/>
      <c r="C46" s="118"/>
      <c r="D46" s="118"/>
      <c r="E46" s="118"/>
      <c r="F46" s="118"/>
      <c r="G46" s="118"/>
      <c r="H46" s="118"/>
      <c r="I46" s="118"/>
      <c r="J46" s="118"/>
      <c r="K46" s="118"/>
      <c r="L46" s="119"/>
      <c r="M46" s="123"/>
      <c r="N46" s="118"/>
      <c r="O46" s="118"/>
      <c r="P46" s="118"/>
      <c r="Q46" s="118"/>
      <c r="R46" s="119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49"/>
      <c r="CB46" s="22"/>
      <c r="CC46" s="22"/>
      <c r="CD46" s="22"/>
      <c r="CE46" s="22"/>
      <c r="CF46" s="22"/>
      <c r="CG46" s="22"/>
      <c r="CH46" s="4"/>
      <c r="CI46" s="4"/>
    </row>
    <row r="47" spans="1:87" ht="18" customHeight="1">
      <c r="A47" s="114"/>
      <c r="B47" s="115"/>
      <c r="C47" s="115"/>
      <c r="D47" s="115"/>
      <c r="E47" s="115"/>
      <c r="F47" s="115"/>
      <c r="G47" s="115"/>
      <c r="H47" s="115"/>
      <c r="I47" s="115"/>
      <c r="J47" s="115"/>
      <c r="K47" s="115"/>
      <c r="L47" s="116"/>
      <c r="M47" s="120"/>
      <c r="N47" s="121"/>
      <c r="O47" s="121"/>
      <c r="P47" s="121"/>
      <c r="Q47" s="121"/>
      <c r="R47" s="122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48"/>
      <c r="CB47" s="22"/>
      <c r="CC47" s="22"/>
      <c r="CD47" s="22"/>
      <c r="CE47" s="22"/>
      <c r="CF47" s="22"/>
      <c r="CG47" s="22"/>
      <c r="CH47" s="4"/>
      <c r="CI47" s="4"/>
    </row>
    <row r="48" spans="1:87" ht="6" customHeight="1">
      <c r="A48" s="117"/>
      <c r="B48" s="118"/>
      <c r="C48" s="118"/>
      <c r="D48" s="118"/>
      <c r="E48" s="118"/>
      <c r="F48" s="118"/>
      <c r="G48" s="118"/>
      <c r="H48" s="118"/>
      <c r="I48" s="118"/>
      <c r="J48" s="118"/>
      <c r="K48" s="118"/>
      <c r="L48" s="119"/>
      <c r="M48" s="123"/>
      <c r="N48" s="118"/>
      <c r="O48" s="118"/>
      <c r="P48" s="118"/>
      <c r="Q48" s="118"/>
      <c r="R48" s="119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49"/>
      <c r="CB48" s="22"/>
      <c r="CC48" s="22"/>
      <c r="CD48" s="22"/>
      <c r="CE48" s="22"/>
      <c r="CF48" s="22"/>
      <c r="CG48" s="22"/>
      <c r="CH48" s="4"/>
      <c r="CI48" s="4"/>
    </row>
    <row r="49" spans="1:87" ht="18" customHeight="1">
      <c r="A49" s="114"/>
      <c r="B49" s="115"/>
      <c r="C49" s="115"/>
      <c r="D49" s="115"/>
      <c r="E49" s="115"/>
      <c r="F49" s="115"/>
      <c r="G49" s="115"/>
      <c r="H49" s="115"/>
      <c r="I49" s="115"/>
      <c r="J49" s="115"/>
      <c r="K49" s="115"/>
      <c r="L49" s="116"/>
      <c r="M49" s="120"/>
      <c r="N49" s="121"/>
      <c r="O49" s="121"/>
      <c r="P49" s="121"/>
      <c r="Q49" s="121"/>
      <c r="R49" s="122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48"/>
      <c r="CB49" s="22"/>
      <c r="CC49" s="22"/>
      <c r="CD49" s="22"/>
      <c r="CE49" s="22"/>
      <c r="CF49" s="22"/>
      <c r="CG49" s="22"/>
      <c r="CH49" s="4"/>
      <c r="CI49" s="4"/>
    </row>
    <row r="50" spans="1:87" ht="6" customHeight="1">
      <c r="A50" s="117"/>
      <c r="B50" s="118"/>
      <c r="C50" s="118"/>
      <c r="D50" s="118"/>
      <c r="E50" s="118"/>
      <c r="F50" s="118"/>
      <c r="G50" s="118"/>
      <c r="H50" s="118"/>
      <c r="I50" s="118"/>
      <c r="J50" s="118"/>
      <c r="K50" s="118"/>
      <c r="L50" s="119"/>
      <c r="M50" s="123"/>
      <c r="N50" s="118"/>
      <c r="O50" s="118"/>
      <c r="P50" s="118"/>
      <c r="Q50" s="118"/>
      <c r="R50" s="119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49"/>
      <c r="CB50" s="22"/>
      <c r="CC50" s="22"/>
      <c r="CD50" s="22"/>
      <c r="CE50" s="22"/>
      <c r="CF50" s="22"/>
      <c r="CG50" s="22"/>
      <c r="CH50" s="4"/>
      <c r="CI50" s="4"/>
    </row>
    <row r="51" spans="1:87" ht="18" customHeight="1">
      <c r="A51" s="114"/>
      <c r="B51" s="115"/>
      <c r="C51" s="115"/>
      <c r="D51" s="115"/>
      <c r="E51" s="115"/>
      <c r="F51" s="115"/>
      <c r="G51" s="115"/>
      <c r="H51" s="115"/>
      <c r="I51" s="115"/>
      <c r="J51" s="115"/>
      <c r="K51" s="115"/>
      <c r="L51" s="116"/>
      <c r="M51" s="120"/>
      <c r="N51" s="121"/>
      <c r="O51" s="121"/>
      <c r="P51" s="121"/>
      <c r="Q51" s="121"/>
      <c r="R51" s="122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48"/>
      <c r="CB51" s="22"/>
      <c r="CC51" s="22"/>
      <c r="CD51" s="22"/>
      <c r="CE51" s="22"/>
      <c r="CF51" s="22"/>
      <c r="CG51" s="22"/>
      <c r="CH51" s="4"/>
      <c r="CI51" s="4"/>
    </row>
    <row r="52" spans="1:87" ht="6" customHeight="1">
      <c r="A52" s="117"/>
      <c r="B52" s="118"/>
      <c r="C52" s="118"/>
      <c r="D52" s="118"/>
      <c r="E52" s="118"/>
      <c r="F52" s="118"/>
      <c r="G52" s="118"/>
      <c r="H52" s="118"/>
      <c r="I52" s="118"/>
      <c r="J52" s="118"/>
      <c r="K52" s="118"/>
      <c r="L52" s="119"/>
      <c r="M52" s="123"/>
      <c r="N52" s="118"/>
      <c r="O52" s="118"/>
      <c r="P52" s="118"/>
      <c r="Q52" s="118"/>
      <c r="R52" s="119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49"/>
      <c r="CB52" s="22"/>
      <c r="CC52" s="22"/>
      <c r="CD52" s="22"/>
      <c r="CE52" s="22"/>
      <c r="CF52" s="22"/>
      <c r="CG52" s="22"/>
      <c r="CH52" s="4"/>
      <c r="CI52" s="4"/>
    </row>
    <row r="53" spans="1:87" ht="18" customHeight="1">
      <c r="A53" s="114"/>
      <c r="B53" s="115"/>
      <c r="C53" s="115"/>
      <c r="D53" s="115"/>
      <c r="E53" s="115"/>
      <c r="F53" s="115"/>
      <c r="G53" s="115"/>
      <c r="H53" s="115"/>
      <c r="I53" s="115"/>
      <c r="J53" s="115"/>
      <c r="K53" s="115"/>
      <c r="L53" s="116"/>
      <c r="M53" s="120"/>
      <c r="N53" s="121"/>
      <c r="O53" s="121"/>
      <c r="P53" s="121"/>
      <c r="Q53" s="121"/>
      <c r="R53" s="122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48"/>
      <c r="CB53" s="22"/>
      <c r="CC53" s="22"/>
      <c r="CD53" s="22"/>
      <c r="CE53" s="22"/>
      <c r="CF53" s="22"/>
      <c r="CG53" s="22"/>
      <c r="CH53" s="4"/>
      <c r="CI53" s="4"/>
    </row>
    <row r="54" spans="1:87" ht="6" customHeight="1">
      <c r="A54" s="117"/>
      <c r="B54" s="118"/>
      <c r="C54" s="118"/>
      <c r="D54" s="118"/>
      <c r="E54" s="118"/>
      <c r="F54" s="118"/>
      <c r="G54" s="118"/>
      <c r="H54" s="118"/>
      <c r="I54" s="118"/>
      <c r="J54" s="118"/>
      <c r="K54" s="118"/>
      <c r="L54" s="119"/>
      <c r="M54" s="123"/>
      <c r="N54" s="118"/>
      <c r="O54" s="118"/>
      <c r="P54" s="118"/>
      <c r="Q54" s="118"/>
      <c r="R54" s="119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49"/>
      <c r="CB54" s="22"/>
      <c r="CC54" s="22"/>
      <c r="CD54" s="22"/>
      <c r="CE54" s="22"/>
      <c r="CF54" s="22"/>
      <c r="CG54" s="22"/>
      <c r="CH54" s="4"/>
      <c r="CI54" s="4"/>
    </row>
    <row r="55" spans="1:87" ht="18" customHeight="1">
      <c r="A55" s="114"/>
      <c r="B55" s="115"/>
      <c r="C55" s="115"/>
      <c r="D55" s="115"/>
      <c r="E55" s="115"/>
      <c r="F55" s="115"/>
      <c r="G55" s="115"/>
      <c r="H55" s="115"/>
      <c r="I55" s="115"/>
      <c r="J55" s="115"/>
      <c r="K55" s="115"/>
      <c r="L55" s="116"/>
      <c r="M55" s="120"/>
      <c r="N55" s="121"/>
      <c r="O55" s="121"/>
      <c r="P55" s="121"/>
      <c r="Q55" s="121"/>
      <c r="R55" s="122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48"/>
      <c r="CB55" s="22"/>
      <c r="CC55" s="22"/>
      <c r="CD55" s="22"/>
      <c r="CE55" s="22"/>
      <c r="CF55" s="22"/>
      <c r="CG55" s="22"/>
      <c r="CH55" s="4"/>
      <c r="CI55" s="4"/>
    </row>
    <row r="56" spans="1:87" ht="6" customHeight="1">
      <c r="A56" s="117"/>
      <c r="B56" s="118"/>
      <c r="C56" s="118"/>
      <c r="D56" s="118"/>
      <c r="E56" s="118"/>
      <c r="F56" s="118"/>
      <c r="G56" s="118"/>
      <c r="H56" s="118"/>
      <c r="I56" s="118"/>
      <c r="J56" s="118"/>
      <c r="K56" s="118"/>
      <c r="L56" s="119"/>
      <c r="M56" s="123"/>
      <c r="N56" s="118"/>
      <c r="O56" s="118"/>
      <c r="P56" s="118"/>
      <c r="Q56" s="118"/>
      <c r="R56" s="119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49"/>
      <c r="CB56" s="22"/>
      <c r="CC56" s="22"/>
      <c r="CD56" s="22"/>
      <c r="CE56" s="22"/>
      <c r="CF56" s="22"/>
      <c r="CG56" s="22"/>
      <c r="CH56" s="4"/>
      <c r="CI56" s="4"/>
    </row>
    <row r="57" spans="1:87" ht="16.5" customHeight="1">
      <c r="A57" s="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23"/>
      <c r="BU57" s="23"/>
      <c r="BV57" s="4"/>
      <c r="BW57" s="4"/>
      <c r="BX57" s="4"/>
      <c r="BY57" s="4"/>
      <c r="BZ57" s="4"/>
      <c r="CA57" s="5"/>
      <c r="CB57" s="4"/>
      <c r="CC57" s="4"/>
      <c r="CD57" s="4"/>
      <c r="CE57" s="4"/>
      <c r="CF57" s="4"/>
      <c r="CG57" s="4"/>
      <c r="CH57" s="4"/>
      <c r="CI57" s="4"/>
    </row>
    <row r="58" spans="1:87" ht="16.5" customHeight="1">
      <c r="A58" s="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23"/>
      <c r="BU58" s="23"/>
      <c r="BV58" s="4"/>
      <c r="BW58" s="4"/>
      <c r="BX58" s="4"/>
      <c r="BY58" s="4"/>
      <c r="BZ58" s="4"/>
      <c r="CA58" s="5"/>
      <c r="CB58" s="4"/>
      <c r="CC58" s="4"/>
      <c r="CD58" s="4"/>
      <c r="CE58" s="4"/>
      <c r="CF58" s="4"/>
      <c r="CG58" s="4"/>
      <c r="CH58" s="4"/>
      <c r="CI58" s="4"/>
    </row>
    <row r="59" spans="1:87" ht="16.5" customHeight="1">
      <c r="A59" s="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23"/>
      <c r="BU59" s="23"/>
      <c r="BV59" s="4"/>
      <c r="BW59" s="4"/>
      <c r="BX59" s="4"/>
      <c r="BY59" s="4"/>
      <c r="BZ59" s="4"/>
      <c r="CA59" s="5"/>
      <c r="CB59" s="4"/>
      <c r="CC59" s="4"/>
      <c r="CD59" s="4"/>
      <c r="CE59" s="4"/>
      <c r="CF59" s="4"/>
      <c r="CG59" s="4"/>
      <c r="CH59" s="4"/>
      <c r="CI59" s="4"/>
    </row>
    <row r="60" spans="1:87" ht="16.5" customHeight="1">
      <c r="A60" s="9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23"/>
      <c r="BU60" s="23"/>
      <c r="BV60" s="4"/>
      <c r="BW60" s="3"/>
      <c r="BX60" s="3"/>
      <c r="BY60" s="3"/>
      <c r="BZ60" s="3"/>
      <c r="CA60" s="14"/>
      <c r="CB60" s="4"/>
      <c r="CC60" s="4"/>
      <c r="CD60" s="4"/>
      <c r="CE60" s="4"/>
      <c r="CF60" s="4"/>
      <c r="CG60" s="4"/>
      <c r="CH60" s="4"/>
      <c r="CI60" s="4"/>
    </row>
    <row r="61" spans="1:87" ht="16.5" customHeight="1">
      <c r="A61" s="9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44"/>
      <c r="BA61" s="44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44"/>
      <c r="BM61" s="44"/>
      <c r="BN61" s="3"/>
      <c r="BO61" s="3"/>
      <c r="BP61" s="107" t="s">
        <v>11</v>
      </c>
      <c r="BQ61" s="107"/>
      <c r="BR61" s="107"/>
      <c r="BS61" s="107"/>
      <c r="BT61" s="107" t="s">
        <v>12</v>
      </c>
      <c r="BU61" s="107"/>
      <c r="BV61" s="107"/>
      <c r="BW61" s="107"/>
      <c r="BX61" s="107" t="s">
        <v>13</v>
      </c>
      <c r="BY61" s="107"/>
      <c r="BZ61" s="107"/>
      <c r="CA61" s="219"/>
      <c r="CB61" s="4"/>
      <c r="CC61" s="4"/>
      <c r="CD61" s="4"/>
      <c r="CE61" s="4"/>
      <c r="CF61" s="4"/>
      <c r="CG61" s="4"/>
      <c r="CH61" s="4"/>
      <c r="CI61" s="4"/>
    </row>
    <row r="62" spans="1:87" ht="16.5" customHeight="1">
      <c r="A62" s="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45"/>
      <c r="BA62" s="46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45"/>
      <c r="BM62" s="46"/>
      <c r="BN62" s="3"/>
      <c r="BO62" s="3"/>
      <c r="BP62" s="109"/>
      <c r="BQ62" s="110"/>
      <c r="BR62" s="110"/>
      <c r="BS62" s="110"/>
      <c r="BT62" s="109"/>
      <c r="BU62" s="110"/>
      <c r="BV62" s="110"/>
      <c r="BW62" s="110"/>
      <c r="BX62" s="109"/>
      <c r="BY62" s="110"/>
      <c r="BZ62" s="110"/>
      <c r="CA62" s="220"/>
      <c r="CB62" s="4"/>
      <c r="CC62" s="4"/>
      <c r="CD62" s="4"/>
      <c r="CE62" s="4"/>
      <c r="CF62" s="4"/>
      <c r="CG62" s="4"/>
      <c r="CH62" s="4"/>
      <c r="CI62" s="4"/>
    </row>
    <row r="63" spans="1:87" ht="16.5" customHeight="1">
      <c r="A63" s="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46"/>
      <c r="BA63" s="46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46"/>
      <c r="BM63" s="46"/>
      <c r="BN63" s="3"/>
      <c r="BO63" s="3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110"/>
      <c r="CA63" s="220"/>
      <c r="CB63" s="4"/>
      <c r="CC63" s="4"/>
      <c r="CD63" s="4"/>
      <c r="CE63" s="4"/>
      <c r="CF63" s="4"/>
      <c r="CG63" s="4"/>
      <c r="CH63" s="4"/>
      <c r="CI63" s="4"/>
    </row>
    <row r="64" spans="1:87" ht="16.5" customHeight="1">
      <c r="A64" s="65" t="s">
        <v>18</v>
      </c>
      <c r="B64" s="60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3"/>
      <c r="AU64" s="3"/>
      <c r="AV64" s="3"/>
      <c r="AW64" s="3"/>
      <c r="AX64" s="3"/>
      <c r="AY64" s="3"/>
      <c r="AZ64" s="46"/>
      <c r="BA64" s="46"/>
      <c r="BB64" s="3"/>
      <c r="BC64" s="3"/>
      <c r="BD64" s="3"/>
      <c r="BE64" s="3"/>
      <c r="BF64" s="3"/>
      <c r="BG64" s="3"/>
      <c r="BH64" s="3"/>
      <c r="BI64" s="3"/>
      <c r="BJ64" s="3"/>
      <c r="BK64" s="3"/>
      <c r="BL64" s="46"/>
      <c r="BM64" s="46"/>
      <c r="BN64" s="3"/>
      <c r="BO64" s="3"/>
      <c r="BP64" s="110"/>
      <c r="BQ64" s="110"/>
      <c r="BR64" s="110"/>
      <c r="BS64" s="110"/>
      <c r="BT64" s="110"/>
      <c r="BU64" s="110"/>
      <c r="BV64" s="110"/>
      <c r="BW64" s="110"/>
      <c r="BX64" s="110"/>
      <c r="BY64" s="110"/>
      <c r="BZ64" s="110"/>
      <c r="CA64" s="220"/>
      <c r="CB64" s="4"/>
      <c r="CC64" s="4"/>
      <c r="CD64" s="4"/>
      <c r="CE64" s="4"/>
      <c r="CF64" s="4"/>
      <c r="CG64" s="4"/>
      <c r="CH64" s="4"/>
      <c r="CI64" s="4"/>
    </row>
    <row r="65" spans="1:87" ht="16.5" customHeight="1" thickBot="1">
      <c r="A65" s="105">
        <v>2009</v>
      </c>
      <c r="B65" s="106"/>
      <c r="C65" s="61" t="s">
        <v>20</v>
      </c>
      <c r="D65" s="62">
        <v>8</v>
      </c>
      <c r="E65" s="61" t="s">
        <v>21</v>
      </c>
      <c r="F65" s="62">
        <v>1</v>
      </c>
      <c r="G65" s="61" t="s">
        <v>22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47"/>
      <c r="BA65" s="47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47"/>
      <c r="BM65" s="47"/>
      <c r="BN65" s="6"/>
      <c r="BO65" s="6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221"/>
      <c r="CB65" s="4"/>
      <c r="CC65" s="4"/>
      <c r="CD65" s="4"/>
      <c r="CE65" s="4"/>
      <c r="CF65" s="4"/>
      <c r="CG65" s="4"/>
      <c r="CH65" s="4"/>
      <c r="CI65" s="4"/>
    </row>
    <row r="66" spans="1:87" ht="25.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3"/>
      <c r="BH66" s="103" t="str">
        <f>'入力表'!C25</f>
        <v>株式会社　ホームプランニング</v>
      </c>
      <c r="BI66" s="103"/>
      <c r="BJ66" s="103"/>
      <c r="BK66" s="103"/>
      <c r="BL66" s="103"/>
      <c r="BM66" s="103"/>
      <c r="BN66" s="103"/>
      <c r="BO66" s="103"/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4"/>
      <c r="CC66" s="4"/>
      <c r="CD66" s="4"/>
      <c r="CE66" s="4"/>
      <c r="CF66" s="4"/>
      <c r="CG66" s="4"/>
      <c r="CH66" s="8"/>
      <c r="CI66" s="4"/>
    </row>
    <row r="67" spans="1:18" ht="14.2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3"/>
    </row>
    <row r="68" spans="1:81" ht="14.2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3"/>
      <c r="CB68" s="4"/>
      <c r="CC68" s="4"/>
    </row>
    <row r="69" spans="1:81" ht="14.2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CB69" s="4"/>
      <c r="CC69" s="4"/>
    </row>
    <row r="70" spans="1:82" ht="14.2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BV70" s="4"/>
      <c r="BW70" s="4"/>
      <c r="BX70" s="4"/>
      <c r="BY70" s="4"/>
      <c r="BZ70" s="4"/>
      <c r="CA70" s="4"/>
      <c r="CB70" s="4"/>
      <c r="CC70" s="4"/>
      <c r="CD70" s="4"/>
    </row>
    <row r="71" spans="1:82" ht="14.2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BV71" s="4"/>
      <c r="BW71" s="4"/>
      <c r="BX71" s="24"/>
      <c r="BY71" s="4"/>
      <c r="BZ71" s="12"/>
      <c r="CA71" s="13"/>
      <c r="CB71" s="4"/>
      <c r="CC71" s="4"/>
      <c r="CD71" s="4"/>
    </row>
    <row r="72" spans="1:82" ht="14.2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BV72" s="4"/>
      <c r="BW72" s="4"/>
      <c r="BX72" s="4"/>
      <c r="BY72" s="4"/>
      <c r="BZ72" s="4"/>
      <c r="CA72" s="4"/>
      <c r="CB72" s="4"/>
      <c r="CC72" s="4"/>
      <c r="CD72" s="4"/>
    </row>
    <row r="73" spans="1:82" ht="14.2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BV73" s="4"/>
      <c r="BW73" s="4"/>
      <c r="BX73" s="4"/>
      <c r="BY73" s="4"/>
      <c r="BZ73" s="4"/>
      <c r="CA73" s="4"/>
      <c r="CB73" s="4"/>
      <c r="CC73" s="4"/>
      <c r="CD73" s="4"/>
    </row>
    <row r="74" spans="1:82" ht="14.2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BV74" s="4"/>
      <c r="BW74" s="4"/>
      <c r="BX74" s="4"/>
      <c r="BY74" s="4"/>
      <c r="BZ74" s="4"/>
      <c r="CA74" s="4"/>
      <c r="CB74" s="4"/>
      <c r="CC74" s="4"/>
      <c r="CD74" s="4"/>
    </row>
    <row r="75" spans="1:82" ht="14.2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BV75" s="4"/>
      <c r="BW75" s="4"/>
      <c r="BX75" s="4"/>
      <c r="BY75" s="4"/>
      <c r="BZ75" s="4"/>
      <c r="CA75" s="4"/>
      <c r="CB75" s="4"/>
      <c r="CC75" s="4"/>
      <c r="CD75" s="4"/>
    </row>
    <row r="76" spans="1:82" ht="14.25" customHeight="1">
      <c r="A76" s="240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BV76" s="4"/>
      <c r="BW76" s="4"/>
      <c r="BX76" s="4"/>
      <c r="BY76" s="4"/>
      <c r="BZ76" s="4"/>
      <c r="CA76" s="4"/>
      <c r="CB76" s="4"/>
      <c r="CC76" s="4"/>
      <c r="CD76" s="4"/>
    </row>
    <row r="77" spans="1:82" ht="14.25" customHeight="1">
      <c r="A77" s="240"/>
      <c r="B77" s="17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BV77" s="4"/>
      <c r="BW77" s="4"/>
      <c r="BX77" s="4"/>
      <c r="BY77" s="4"/>
      <c r="BZ77" s="4"/>
      <c r="CA77" s="4"/>
      <c r="CB77" s="4"/>
      <c r="CC77" s="4"/>
      <c r="CD77" s="4"/>
    </row>
    <row r="78" spans="1:82" ht="14.2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BV78" s="4"/>
      <c r="BW78" s="4"/>
      <c r="BX78" s="4"/>
      <c r="BY78" s="4"/>
      <c r="BZ78" s="4"/>
      <c r="CA78" s="4"/>
      <c r="CB78" s="4"/>
      <c r="CC78" s="4"/>
      <c r="CD78" s="4"/>
    </row>
    <row r="79" spans="1:17" ht="14.2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4.2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1:17" ht="14.2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1:17" ht="14.2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1:17" ht="14.2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</row>
    <row r="84" spans="1:17" ht="14.2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</row>
    <row r="85" spans="1:17" ht="14.2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</row>
    <row r="86" spans="1:17" ht="14.2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</row>
    <row r="87" spans="1:17" ht="14.2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 spans="1:17" ht="14.2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</row>
    <row r="89" spans="1:17" ht="14.2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</row>
    <row r="90" spans="1:17" ht="14.2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 spans="1:17" ht="14.2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</row>
    <row r="92" spans="1:17" ht="14.2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</row>
    <row r="93" spans="1:17" ht="14.2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</row>
    <row r="94" spans="1:17" ht="14.2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</row>
    <row r="95" spans="1:17" ht="14.2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</row>
    <row r="96" spans="1:17" ht="14.2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</row>
    <row r="97" spans="1:17" ht="14.2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</row>
    <row r="98" spans="1:17" ht="14.2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99" spans="1:17" ht="14.2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</row>
    <row r="100" spans="1:17" ht="14.2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</row>
    <row r="101" spans="1:17" ht="14.2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</row>
    <row r="102" spans="1:17" ht="14.2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</row>
    <row r="103" spans="1:17" ht="14.2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</row>
    <row r="104" spans="1:17" ht="14.2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</row>
    <row r="105" spans="1:17" ht="14.2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</row>
    <row r="106" spans="1:17" ht="14.2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</row>
    <row r="107" spans="1:17" ht="14.2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</row>
    <row r="108" spans="1:17" ht="14.2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</row>
    <row r="109" spans="1:17" ht="14.2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</row>
    <row r="110" spans="1:17" ht="14.2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</row>
    <row r="111" spans="1:17" ht="14.2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</row>
    <row r="112" spans="1:17" ht="14.2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</row>
    <row r="113" spans="1:17" ht="14.2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</row>
    <row r="114" spans="1:17" ht="14.2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</row>
    <row r="115" spans="1:17" ht="14.2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</row>
    <row r="116" spans="1:17" ht="14.2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</row>
    <row r="117" spans="1:17" ht="14.2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</row>
    <row r="118" spans="1:17" ht="14.2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</row>
    <row r="119" spans="1:17" ht="14.2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ht="14.2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ht="14.2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ht="14.2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4.2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4.2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4.2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4.2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4.2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4.2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4.2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4.2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4.2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4.2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4.2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4.2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4.2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4.2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4.2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4.2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4.2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4.2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4.2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4.2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4.2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4.2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4.2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4.2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4.2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4.2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4.2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4.2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4.2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4.2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4.2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4.2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4.2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4.2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4.2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4.2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4.2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4.2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4.2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4.2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4.2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4.2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4.2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4.2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4.2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4.2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4.2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4.2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4.2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4.2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4.2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4.2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4.2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4.2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4.2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4.2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4.2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4.2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4.2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4.2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4.2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4.2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4.2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4.2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4.2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4.2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4.2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4.2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4.2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4.2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4.2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4.2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4.2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4.2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4.2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4.2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4.2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4.2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4.2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4.2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4.2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4.2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4.2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4.2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4.2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4.2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4.2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4.2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4.2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4.2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4.2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4.2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4.2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4.2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4.2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4.2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4.2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4.2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4.2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4.2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4.2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4.2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4.2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4.2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4.2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4.2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4.2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4.2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4.2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4.2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4.2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4.2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4.2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4.2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4.2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4.2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ht="14.2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ht="14.2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ht="14.2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ht="14.2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ht="14.2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ht="14.2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  <row r="245" spans="1:17" ht="14.2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</row>
    <row r="246" spans="1:17" ht="14.2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</row>
    <row r="247" spans="1:17" ht="14.2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</row>
    <row r="248" spans="1:17" ht="14.2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</row>
    <row r="249" spans="1:17" ht="14.2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</row>
    <row r="250" spans="1:17" ht="14.2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</row>
    <row r="251" spans="1:17" ht="14.2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</row>
    <row r="252" spans="1:17" ht="14.2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</row>
    <row r="253" spans="1:17" ht="14.2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</row>
    <row r="254" spans="1:17" ht="14.2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</row>
    <row r="255" spans="1:17" ht="14.2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</row>
    <row r="256" spans="1:17" ht="14.2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</row>
    <row r="257" spans="1:17" ht="14.2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</row>
    <row r="258" spans="1:17" ht="14.2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</row>
    <row r="259" spans="1:17" ht="14.2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</row>
    <row r="260" spans="1:17" ht="14.2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</row>
    <row r="261" spans="1:17" ht="14.2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</row>
    <row r="262" spans="1:17" ht="14.2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</row>
    <row r="263" spans="1:17" ht="14.2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</row>
    <row r="264" spans="1:17" ht="14.2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</row>
    <row r="265" spans="1:17" ht="14.2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</row>
    <row r="266" spans="1:17" ht="14.2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</row>
    <row r="267" spans="1:17" ht="14.2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</row>
    <row r="268" spans="1:17" ht="14.2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</row>
    <row r="269" spans="1:17" ht="14.2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</row>
    <row r="270" spans="1:17" ht="14.2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</row>
    <row r="271" spans="1:17" ht="14.2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</row>
    <row r="272" spans="1:17" ht="14.2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</row>
    <row r="273" spans="1:17" ht="14.2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</row>
    <row r="274" spans="1:17" ht="14.2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</row>
    <row r="275" spans="1:17" ht="14.2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</row>
    <row r="276" spans="1:17" ht="14.2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</row>
    <row r="277" spans="1:17" ht="14.2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</row>
    <row r="278" spans="1:17" ht="14.2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</row>
    <row r="279" spans="1:17" ht="14.2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</row>
    <row r="280" spans="1:17" ht="14.2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</row>
    <row r="281" spans="1:17" ht="14.2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</row>
    <row r="282" spans="1:17" ht="14.2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</row>
    <row r="283" spans="1:17" ht="14.2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</row>
    <row r="284" spans="1:17" ht="14.2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</row>
    <row r="285" spans="1:17" ht="14.2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</row>
    <row r="286" spans="1:17" ht="14.2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</row>
    <row r="287" spans="1:17" ht="14.2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</row>
    <row r="288" spans="1:17" ht="14.2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</row>
    <row r="289" spans="1:17" ht="14.2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</row>
    <row r="290" spans="1:17" ht="14.2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</row>
    <row r="291" spans="1:17" ht="14.2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</row>
    <row r="292" spans="1:17" ht="14.2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</row>
    <row r="293" spans="1:17" ht="14.2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</row>
    <row r="294" spans="1:17" ht="14.2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</row>
    <row r="295" spans="1:17" ht="14.2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</row>
    <row r="296" spans="1:17" ht="14.2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</row>
    <row r="297" spans="1:17" ht="14.2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</row>
    <row r="298" spans="1:17" ht="14.2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</row>
    <row r="299" spans="1:17" ht="14.2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</row>
    <row r="300" spans="1:17" ht="14.2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</row>
    <row r="301" spans="1:17" ht="14.2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</row>
    <row r="302" spans="1:17" ht="14.2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</row>
    <row r="303" spans="1:17" ht="14.2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</row>
    <row r="304" spans="1:17" ht="14.2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</row>
    <row r="305" spans="1:17" ht="14.2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</row>
    <row r="306" spans="1:17" ht="14.2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</row>
    <row r="307" spans="1:17" ht="14.2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</row>
    <row r="308" spans="1:17" ht="14.2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</row>
    <row r="309" spans="1:17" ht="14.2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</row>
    <row r="310" spans="1:17" ht="14.2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</row>
    <row r="311" spans="1:17" ht="14.2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</row>
    <row r="312" spans="1:17" ht="14.2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</row>
    <row r="313" spans="1:17" ht="14.2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</row>
    <row r="314" spans="1:17" ht="14.2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</row>
    <row r="315" spans="1:17" ht="14.2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</row>
    <row r="316" spans="1:17" ht="14.2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</row>
    <row r="317" spans="1:17" ht="14.2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</row>
    <row r="318" spans="1:17" ht="14.2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</row>
    <row r="319" spans="1:17" ht="14.2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</row>
    <row r="320" spans="1:17" ht="14.2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</row>
    <row r="321" spans="1:17" ht="14.2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</row>
    <row r="322" spans="1:17" ht="14.2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</row>
    <row r="323" spans="1:17" ht="14.2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</row>
    <row r="324" spans="1:17" ht="14.2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</row>
    <row r="325" spans="1:17" ht="14.2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</row>
    <row r="326" spans="1:17" ht="14.2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</row>
    <row r="327" spans="1:17" ht="14.2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</row>
    <row r="328" spans="1:17" ht="14.2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</row>
    <row r="329" spans="1:17" ht="14.2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</row>
    <row r="330" spans="1:17" ht="14.2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</row>
    <row r="331" spans="1:17" ht="14.2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</row>
    <row r="332" spans="1:17" ht="14.2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</row>
    <row r="333" spans="1:17" ht="14.2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</row>
    <row r="334" spans="1:17" ht="14.2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</row>
    <row r="335" spans="1:17" ht="14.2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</row>
    <row r="336" spans="1:17" ht="14.2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</row>
    <row r="337" spans="1:17" ht="14.2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</row>
    <row r="338" spans="1:17" ht="14.2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</row>
    <row r="339" spans="1:17" ht="14.2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</row>
    <row r="340" spans="1:17" ht="14.2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</row>
    <row r="341" spans="1:17" ht="14.2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</row>
    <row r="342" spans="1:17" ht="14.2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</row>
    <row r="343" spans="1:17" ht="14.2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</row>
    <row r="344" spans="1:17" ht="14.2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</row>
    <row r="345" spans="1:17" ht="14.2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</row>
    <row r="346" spans="1:17" ht="14.2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</row>
    <row r="347" spans="1:17" ht="14.2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</row>
    <row r="348" spans="1:17" ht="14.2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</row>
    <row r="349" spans="1:17" ht="14.2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</row>
    <row r="350" spans="1:17" ht="14.2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</row>
    <row r="351" spans="1:17" ht="14.2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</row>
    <row r="352" spans="1:17" ht="14.2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</row>
    <row r="353" spans="1:17" ht="14.2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</row>
    <row r="354" spans="1:17" ht="14.2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</row>
    <row r="355" spans="1:17" ht="14.2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</row>
    <row r="356" spans="1:17" ht="14.2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</row>
    <row r="357" spans="1:17" ht="14.2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</row>
    <row r="358" spans="1:17" ht="14.2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</row>
    <row r="359" spans="1:17" ht="14.2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</row>
    <row r="360" spans="1:17" ht="14.2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</row>
    <row r="361" spans="1:17" ht="14.2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</row>
    <row r="362" spans="1:17" ht="14.2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</row>
    <row r="363" spans="1:17" ht="14.2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</row>
    <row r="364" spans="1:17" ht="14.2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</row>
    <row r="365" spans="1:17" ht="14.2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</row>
    <row r="366" spans="1:17" ht="14.2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</row>
    <row r="367" spans="1:17" ht="14.2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</row>
    <row r="368" spans="1:17" ht="14.2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</row>
    <row r="369" spans="1:17" ht="14.2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</row>
    <row r="370" spans="1:17" ht="14.2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</row>
    <row r="371" spans="1:17" ht="14.2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</row>
    <row r="372" spans="1:17" ht="14.2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</row>
    <row r="373" spans="1:17" ht="14.2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</row>
    <row r="374" spans="1:17" ht="14.2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</row>
    <row r="375" spans="1:17" ht="14.2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</row>
    <row r="376" spans="1:17" ht="14.2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</row>
    <row r="377" spans="1:17" ht="14.2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</row>
    <row r="378" spans="1:17" ht="14.2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</row>
    <row r="379" spans="1:17" ht="14.2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</row>
    <row r="380" spans="1:17" ht="14.2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</row>
    <row r="381" spans="1:17" ht="14.2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</row>
    <row r="382" spans="1:17" ht="14.2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</row>
    <row r="383" spans="1:17" ht="14.2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</row>
    <row r="384" spans="1:17" ht="14.2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</row>
    <row r="385" spans="1:17" ht="14.2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</row>
    <row r="386" spans="1:17" ht="14.2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</row>
    <row r="387" spans="1:17" ht="14.2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</row>
    <row r="388" spans="1:17" ht="14.2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</row>
    <row r="389" spans="1:17" ht="14.2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</row>
    <row r="390" spans="1:17" ht="14.2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</row>
    <row r="391" spans="1:17" ht="14.2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</row>
    <row r="392" spans="1:17" ht="14.2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</row>
    <row r="393" spans="1:17" ht="14.2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</row>
    <row r="394" spans="1:17" ht="14.2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</row>
    <row r="395" spans="1:17" ht="14.2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</row>
    <row r="396" spans="1:17" ht="14.2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</row>
    <row r="397" spans="1:17" ht="14.2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</row>
    <row r="398" spans="1:17" ht="14.2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</row>
    <row r="399" spans="1:17" ht="14.2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</row>
    <row r="400" spans="1:17" ht="14.2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</row>
    <row r="401" spans="1:17" ht="14.2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</row>
    <row r="402" spans="1:17" ht="14.2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</row>
    <row r="403" spans="1:17" ht="14.2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</row>
    <row r="404" spans="1:17" ht="14.2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</row>
    <row r="405" spans="1:17" ht="14.2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</row>
    <row r="406" spans="1:17" ht="14.2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</row>
    <row r="407" spans="1:17" ht="14.2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</row>
    <row r="408" spans="1:17" ht="14.2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</row>
    <row r="409" spans="1:17" ht="14.2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</row>
    <row r="410" spans="1:17" ht="14.2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</row>
    <row r="411" spans="1:17" ht="14.2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</row>
    <row r="412" spans="1:17" ht="14.2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</row>
    <row r="413" spans="1:17" ht="14.2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</row>
    <row r="414" spans="1:17" ht="14.2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</row>
    <row r="415" spans="1:17" ht="14.2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</row>
    <row r="416" spans="1:17" ht="14.2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</row>
    <row r="417" spans="1:17" ht="14.2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</row>
    <row r="418" spans="1:17" ht="14.2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</row>
    <row r="419" spans="1:17" ht="14.2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</row>
    <row r="420" spans="1:17" ht="14.2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</row>
    <row r="421" spans="1:17" ht="14.2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</row>
    <row r="422" spans="1:17" ht="14.2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</row>
    <row r="423" spans="1:17" ht="14.2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</row>
    <row r="424" spans="1:17" ht="14.2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</row>
    <row r="425" spans="1:17" ht="14.2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</row>
    <row r="426" spans="1:17" ht="14.2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</row>
    <row r="427" spans="1:17" ht="14.2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</row>
    <row r="428" spans="1:17" ht="14.2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</row>
    <row r="429" spans="1:17" ht="14.2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</row>
    <row r="430" spans="1:17" ht="14.2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</row>
    <row r="431" spans="1:17" ht="14.2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</row>
    <row r="432" spans="1:17" ht="14.2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</row>
    <row r="433" spans="1:17" ht="14.2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</row>
    <row r="434" spans="1:17" ht="14.2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</row>
    <row r="435" spans="1:17" ht="14.2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</row>
    <row r="436" spans="1:17" ht="14.2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</row>
    <row r="437" spans="1:17" ht="14.2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</row>
    <row r="438" spans="1:17" ht="14.2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</row>
    <row r="439" spans="1:17" ht="14.2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</row>
    <row r="440" spans="1:17" ht="14.2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</row>
    <row r="441" spans="1:17" ht="14.2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</row>
    <row r="442" spans="1:17" ht="14.2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</row>
    <row r="443" spans="1:17" ht="14.2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</row>
    <row r="444" spans="1:17" ht="14.2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</row>
    <row r="445" spans="1:17" ht="14.2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</row>
    <row r="446" spans="1:17" ht="14.2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</row>
    <row r="447" spans="1:17" ht="14.2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</row>
    <row r="448" spans="1:17" ht="14.2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</row>
    <row r="449" spans="1:17" ht="14.2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</row>
    <row r="450" spans="1:17" ht="14.2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</row>
    <row r="451" spans="1:17" ht="14.2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</row>
    <row r="452" spans="1:17" ht="14.2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</row>
    <row r="453" spans="1:17" ht="14.2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</row>
    <row r="454" spans="1:17" ht="14.2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</row>
    <row r="455" spans="1:17" ht="14.2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</row>
    <row r="456" spans="1:17" ht="14.2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</row>
    <row r="457" spans="1:17" ht="14.2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</row>
    <row r="458" spans="1:17" ht="14.2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</row>
    <row r="459" spans="1:17" ht="14.2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</row>
    <row r="460" spans="1:17" ht="14.2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</row>
    <row r="461" spans="1:17" ht="14.2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</row>
    <row r="462" spans="1:17" ht="14.2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</row>
    <row r="463" spans="1:17" ht="14.2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</row>
    <row r="464" spans="1:17" ht="14.2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</row>
    <row r="465" spans="1:17" ht="14.2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</row>
    <row r="466" spans="1:17" ht="14.2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</row>
    <row r="467" spans="1:17" ht="14.2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</row>
    <row r="468" spans="1:17" ht="14.2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</row>
    <row r="469" spans="1:17" ht="14.2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</row>
    <row r="470" spans="1:17" ht="14.2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</row>
    <row r="471" spans="1:17" ht="14.2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</row>
    <row r="472" spans="1:17" ht="14.2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</row>
    <row r="473" spans="1:17" ht="14.2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</row>
    <row r="474" spans="1:17" ht="14.2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</row>
    <row r="475" spans="1:17" ht="14.2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</row>
    <row r="476" spans="1:17" ht="14.2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</row>
    <row r="477" spans="1:17" ht="14.2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</row>
    <row r="478" spans="1:17" ht="14.2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</row>
    <row r="479" spans="1:17" ht="14.2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</row>
    <row r="480" spans="1:17" ht="14.2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</row>
    <row r="481" spans="1:17" ht="14.2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</row>
    <row r="482" spans="1:17" ht="14.2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</row>
    <row r="483" spans="1:17" ht="14.2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</row>
    <row r="484" spans="1:17" ht="14.2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</row>
    <row r="485" spans="1:17" ht="14.2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</row>
    <row r="486" spans="1:17" ht="14.2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</row>
    <row r="487" spans="1:17" ht="14.2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</row>
    <row r="488" spans="1:17" ht="14.2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</row>
    <row r="489" spans="1:17" ht="14.2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</row>
    <row r="490" spans="1:17" ht="14.2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</row>
    <row r="491" spans="1:17" ht="14.2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</row>
    <row r="492" spans="1:17" ht="14.2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</row>
    <row r="493" spans="1:17" ht="14.2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</row>
    <row r="494" spans="1:17" ht="14.2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</row>
    <row r="495" spans="1:17" ht="14.2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</row>
    <row r="496" spans="1:17" ht="14.2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</row>
    <row r="497" spans="1:17" ht="14.2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</row>
    <row r="498" spans="1:17" ht="14.2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</row>
    <row r="499" spans="1:17" ht="14.2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</row>
    <row r="500" spans="1:17" ht="14.2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</row>
    <row r="501" spans="1:17" ht="14.2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</row>
    <row r="502" spans="1:17" ht="14.2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</row>
    <row r="503" spans="1:17" ht="14.2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</row>
    <row r="504" spans="1:17" ht="14.2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</row>
    <row r="505" spans="1:17" ht="14.2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</row>
    <row r="506" spans="1:17" ht="14.2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</row>
    <row r="507" spans="1:17" ht="14.2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</row>
    <row r="508" spans="1:17" ht="14.2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</row>
    <row r="509" spans="1:17" ht="14.2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</row>
    <row r="510" spans="1:17" ht="14.2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</row>
    <row r="511" spans="1:17" ht="14.2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</row>
    <row r="512" spans="1:17" ht="14.2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</row>
    <row r="513" spans="1:17" ht="14.2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</row>
    <row r="514" spans="1:17" ht="14.2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</row>
    <row r="515" spans="1:17" ht="14.2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</row>
    <row r="516" spans="1:17" ht="14.2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</row>
    <row r="517" spans="1:17" ht="14.2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</row>
    <row r="518" spans="1:17" ht="14.2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</row>
    <row r="519" spans="1:17" ht="14.2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</row>
    <row r="520" spans="1:17" ht="14.2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</row>
    <row r="521" spans="1:17" ht="14.2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</row>
    <row r="522" spans="1:17" ht="14.2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</row>
    <row r="523" spans="1:17" ht="14.2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</row>
    <row r="524" spans="1:17" ht="14.2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</row>
    <row r="525" spans="1:17" ht="14.2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</row>
    <row r="526" spans="1:17" ht="14.2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</row>
    <row r="527" spans="1:17" ht="14.2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</row>
    <row r="528" spans="1:17" ht="14.2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</row>
    <row r="529" spans="1:17" ht="14.2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</row>
    <row r="530" spans="1:17" ht="14.2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</row>
    <row r="531" spans="1:17" ht="14.2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</row>
    <row r="532" spans="1:17" ht="14.2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</row>
    <row r="533" spans="1:17" ht="14.2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</row>
    <row r="534" spans="1:17" ht="14.2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</row>
    <row r="535" spans="1:17" ht="14.2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</row>
    <row r="536" spans="1:17" ht="14.2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</row>
    <row r="537" spans="1:17" ht="14.2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</row>
    <row r="538" spans="1:17" ht="14.2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</row>
    <row r="539" spans="1:17" ht="14.2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</row>
    <row r="540" spans="1:17" ht="14.2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</row>
    <row r="541" spans="1:17" ht="14.2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</row>
    <row r="542" spans="1:17" ht="14.2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</row>
    <row r="543" spans="1:17" ht="14.2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</row>
    <row r="544" spans="1:17" ht="14.2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</row>
    <row r="545" spans="1:17" ht="14.2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</row>
    <row r="546" spans="1:17" ht="14.2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</row>
    <row r="547" spans="1:17" ht="14.2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</row>
    <row r="548" spans="1:17" ht="14.2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</row>
    <row r="549" spans="1:17" ht="14.2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</row>
    <row r="550" spans="1:17" ht="14.2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</row>
    <row r="551" spans="1:17" ht="14.2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</row>
    <row r="552" spans="1:17" ht="14.2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</row>
    <row r="553" spans="1:17" ht="14.2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</row>
    <row r="554" spans="1:17" ht="14.2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</row>
    <row r="555" spans="1:17" ht="14.2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</row>
    <row r="556" spans="1:17" ht="14.2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</row>
    <row r="557" spans="1:17" ht="14.2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</row>
    <row r="558" spans="1:17" ht="14.2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</row>
    <row r="559" spans="1:17" ht="14.2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</row>
    <row r="560" spans="1:17" ht="14.2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</row>
    <row r="561" spans="1:17" ht="14.2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</row>
    <row r="562" spans="1:17" ht="14.2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</row>
    <row r="563" spans="1:17" ht="14.2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</row>
    <row r="564" spans="1:17" ht="14.2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</row>
    <row r="565" spans="1:17" ht="14.2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</row>
    <row r="566" spans="1:17" ht="14.2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</row>
    <row r="567" spans="1:17" ht="14.2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</row>
    <row r="568" spans="1:17" ht="14.2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</row>
    <row r="569" spans="1:17" ht="14.2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</row>
    <row r="570" spans="1:17" ht="14.2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</row>
    <row r="571" spans="1:17" ht="14.2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</row>
    <row r="572" spans="1:17" ht="14.2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</row>
    <row r="573" spans="1:17" ht="14.2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</row>
    <row r="574" spans="1:17" ht="14.2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</row>
    <row r="575" spans="1:17" ht="14.2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</row>
    <row r="576" spans="1:17" ht="14.2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</row>
    <row r="577" spans="1:17" ht="14.2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</row>
    <row r="578" spans="1:17" ht="14.2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</row>
    <row r="579" spans="1:17" ht="14.2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</row>
    <row r="580" spans="1:17" ht="14.2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</row>
    <row r="581" spans="1:17" ht="14.2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</row>
    <row r="582" spans="1:17" ht="14.2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</row>
    <row r="583" spans="1:17" ht="14.2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</row>
    <row r="584" spans="1:17" ht="14.2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</row>
    <row r="585" spans="1:17" ht="14.2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</row>
    <row r="586" spans="1:17" ht="14.2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</row>
    <row r="587" spans="1:17" ht="14.2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</row>
    <row r="588" spans="1:17" ht="14.2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</row>
    <row r="589" spans="1:17" ht="14.2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</row>
    <row r="590" spans="1:17" ht="14.2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</row>
    <row r="591" spans="1:17" ht="14.2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</row>
    <row r="592" spans="1:17" ht="14.2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</row>
    <row r="593" spans="1:17" ht="14.2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</row>
    <row r="594" spans="1:17" ht="14.2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</row>
    <row r="595" spans="1:17" ht="14.2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</row>
    <row r="596" spans="1:17" ht="14.2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</row>
    <row r="597" spans="1:17" ht="14.2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</row>
    <row r="598" spans="1:17" ht="14.2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</row>
    <row r="599" spans="1:17" ht="14.2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</row>
    <row r="600" spans="1:17" ht="14.2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</row>
    <row r="601" spans="1:17" ht="14.2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</row>
    <row r="602" spans="1:17" ht="14.2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</row>
    <row r="603" spans="1:17" ht="14.2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</row>
    <row r="604" spans="1:17" ht="14.2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</row>
    <row r="605" spans="1:17" ht="14.2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</row>
    <row r="606" spans="1:17" ht="14.2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</row>
    <row r="607" spans="1:17" ht="14.2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</row>
    <row r="608" spans="1:17" ht="14.2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</row>
    <row r="609" spans="1:17" ht="14.2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</row>
    <row r="610" spans="1:17" ht="14.2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</row>
    <row r="611" spans="1:17" ht="14.2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</row>
    <row r="612" spans="1:17" ht="14.2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</row>
    <row r="613" spans="1:17" ht="14.2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</row>
    <row r="614" spans="1:17" ht="14.2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</row>
    <row r="615" spans="1:17" ht="14.2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</row>
    <row r="616" spans="1:17" ht="14.2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</row>
    <row r="617" spans="1:17" ht="14.2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</row>
    <row r="618" spans="1:17" ht="14.2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</row>
    <row r="619" spans="1:17" ht="14.2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</row>
    <row r="620" spans="1:17" ht="14.2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</row>
    <row r="621" spans="1:17" ht="14.2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</row>
    <row r="622" spans="1:17" ht="14.2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</row>
    <row r="623" spans="1:17" ht="14.2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</row>
    <row r="624" spans="1:17" ht="14.2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</row>
    <row r="625" spans="1:17" ht="14.2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</row>
    <row r="626" spans="1:17" ht="14.2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</row>
    <row r="627" spans="1:17" ht="14.2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</row>
    <row r="628" spans="1:17" ht="14.2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</row>
    <row r="629" spans="1:17" ht="14.2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</row>
    <row r="630" spans="1:17" ht="14.2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</row>
    <row r="631" spans="1:17" ht="14.2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</row>
    <row r="632" spans="1:17" ht="14.2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</row>
    <row r="633" spans="1:17" ht="14.2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</row>
    <row r="634" spans="1:17" ht="14.2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</row>
    <row r="635" spans="1:17" ht="14.2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</row>
    <row r="636" spans="1:17" ht="14.2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</row>
    <row r="637" spans="1:17" ht="14.2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</row>
    <row r="638" spans="1:17" ht="14.2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</row>
    <row r="639" spans="1:17" ht="14.2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</row>
    <row r="640" spans="1:17" ht="14.2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</row>
    <row r="641" spans="1:17" ht="14.2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</row>
    <row r="642" spans="1:17" ht="14.2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</row>
    <row r="643" spans="1:17" ht="14.2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</row>
    <row r="644" spans="1:17" ht="14.2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</row>
    <row r="645" spans="1:17" ht="14.2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</row>
    <row r="646" spans="1:17" ht="14.2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</row>
    <row r="647" spans="1:17" ht="14.2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</row>
    <row r="648" spans="1:17" ht="14.2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</row>
    <row r="649" spans="1:17" ht="14.2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</row>
    <row r="650" spans="1:17" ht="14.2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</row>
    <row r="651" spans="1:17" ht="14.2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</row>
    <row r="652" spans="1:17" ht="14.2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</row>
    <row r="653" spans="1:17" ht="14.2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</row>
    <row r="654" spans="1:17" ht="14.2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</row>
    <row r="655" spans="1:17" ht="14.2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</row>
    <row r="656" spans="1:17" ht="14.2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</row>
    <row r="657" spans="1:17" ht="14.2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</row>
    <row r="658" spans="1:17" ht="14.2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</row>
    <row r="659" spans="1:17" ht="14.2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</row>
    <row r="660" spans="1:17" ht="14.2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</row>
    <row r="661" spans="1:17" ht="14.2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</row>
    <row r="662" spans="1:17" ht="14.2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</row>
    <row r="663" spans="1:17" ht="14.2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</row>
    <row r="664" spans="1:17" ht="14.2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</row>
    <row r="665" spans="1:17" ht="14.2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</row>
    <row r="666" spans="1:17" ht="14.2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</row>
    <row r="667" spans="1:17" ht="14.2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</row>
    <row r="668" spans="1:17" ht="14.2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</row>
    <row r="669" spans="1:17" ht="14.2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</row>
    <row r="670" spans="1:17" ht="14.2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</row>
    <row r="671" spans="1:17" ht="14.2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</row>
    <row r="672" spans="1:17" ht="14.2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</row>
    <row r="673" spans="1:17" ht="14.2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</row>
    <row r="674" spans="1:17" ht="14.2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</row>
    <row r="675" spans="1:17" ht="14.2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</row>
    <row r="676" spans="1:17" ht="14.2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</row>
    <row r="677" spans="1:17" ht="14.2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</row>
    <row r="678" spans="1:17" ht="14.2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</row>
    <row r="679" spans="1:17" ht="14.2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</row>
    <row r="680" spans="1:17" ht="14.2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</row>
    <row r="681" spans="1:17" ht="14.2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</row>
    <row r="682" spans="1:17" ht="14.2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</row>
    <row r="683" spans="1:17" ht="14.2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</row>
    <row r="684" spans="1:17" ht="14.2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</row>
    <row r="685" spans="1:17" ht="14.2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</row>
    <row r="686" spans="1:17" ht="14.2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</row>
    <row r="687" spans="1:17" ht="14.2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</row>
    <row r="688" spans="1:17" ht="14.2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</row>
    <row r="689" spans="1:17" ht="14.2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</row>
    <row r="690" spans="1:17" ht="14.2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</row>
    <row r="691" spans="1:17" ht="14.2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</row>
    <row r="692" spans="1:17" ht="14.2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</row>
    <row r="693" spans="1:17" ht="14.2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</row>
    <row r="694" spans="1:17" ht="14.2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</row>
    <row r="695" spans="1:17" ht="14.2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</row>
    <row r="696" spans="1:17" ht="14.2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</row>
    <row r="697" spans="1:17" ht="14.2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</row>
    <row r="698" spans="1:17" ht="14.2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</row>
    <row r="699" spans="1:17" ht="14.2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</row>
    <row r="700" spans="1:17" ht="14.2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</row>
    <row r="701" spans="1:17" ht="14.2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</row>
    <row r="702" spans="1:17" ht="14.2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</row>
    <row r="703" spans="1:17" ht="14.2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</row>
    <row r="704" spans="1:17" ht="14.2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</row>
    <row r="705" spans="1:17" ht="14.2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</row>
    <row r="706" spans="1:17" ht="14.2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</row>
    <row r="707" spans="1:17" ht="14.2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</row>
    <row r="708" spans="1:17" ht="14.2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</row>
    <row r="709" spans="1:17" ht="14.2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</row>
    <row r="710" spans="1:17" ht="14.2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</row>
    <row r="711" spans="1:17" ht="14.2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</row>
    <row r="712" spans="1:17" ht="14.2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</row>
    <row r="713" spans="1:17" ht="14.2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</row>
    <row r="714" spans="1:17" ht="14.2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</row>
    <row r="715" spans="1:17" ht="14.2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</row>
    <row r="716" spans="1:17" ht="14.2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</row>
    <row r="717" spans="1:17" ht="14.2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</row>
    <row r="718" spans="1:17" ht="14.2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</row>
    <row r="719" spans="1:17" ht="14.2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</row>
    <row r="720" spans="1:17" ht="14.2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</row>
    <row r="721" spans="1:17" ht="14.2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</row>
    <row r="722" spans="1:17" ht="14.2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</row>
    <row r="723" spans="1:17" ht="14.2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</row>
    <row r="724" spans="1:17" ht="14.2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</row>
    <row r="725" spans="1:17" ht="14.2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</row>
    <row r="726" spans="1:17" ht="14.2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</row>
    <row r="727" spans="1:17" ht="14.2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</row>
    <row r="728" spans="1:17" ht="14.2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</row>
    <row r="729" spans="1:17" ht="14.2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</row>
    <row r="730" spans="1:17" ht="14.2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</row>
    <row r="731" spans="1:17" ht="14.2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</row>
    <row r="732" spans="1:17" ht="14.2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</row>
    <row r="733" spans="1:17" ht="14.2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</row>
    <row r="734" spans="1:17" ht="14.2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</row>
    <row r="735" spans="1:17" ht="14.2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</row>
    <row r="736" spans="1:17" ht="14.2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</row>
    <row r="737" spans="1:17" ht="14.2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</row>
    <row r="738" spans="1:17" ht="14.2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</row>
    <row r="739" spans="1:17" ht="14.2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</row>
    <row r="740" spans="1:17" ht="14.2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</row>
    <row r="741" spans="1:17" ht="14.2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</row>
    <row r="742" spans="1:17" ht="14.25" customHeight="1">
      <c r="A742" s="11"/>
      <c r="B742" s="11"/>
      <c r="C742" s="11"/>
      <c r="D742" s="11"/>
      <c r="E742" s="11"/>
      <c r="F742" s="11"/>
      <c r="G742" s="11"/>
      <c r="H742" s="11"/>
      <c r="I742" s="11"/>
      <c r="J742" s="11"/>
      <c r="K742" s="11"/>
      <c r="L742" s="11"/>
      <c r="M742" s="11"/>
      <c r="N742" s="11"/>
      <c r="O742" s="11"/>
      <c r="P742" s="11"/>
      <c r="Q742" s="11"/>
    </row>
  </sheetData>
  <sheetProtection/>
  <mergeCells count="116">
    <mergeCell ref="AW3:AZ3"/>
    <mergeCell ref="A4:L6"/>
    <mergeCell ref="M4:R6"/>
    <mergeCell ref="A76:A77"/>
    <mergeCell ref="A21:L22"/>
    <mergeCell ref="BT62:BW65"/>
    <mergeCell ref="BX62:CA65"/>
    <mergeCell ref="AW1:AZ1"/>
    <mergeCell ref="BG2:BJ2"/>
    <mergeCell ref="BG3:BJ3"/>
    <mergeCell ref="BA1:CA1"/>
    <mergeCell ref="BK2:BP2"/>
    <mergeCell ref="AW2:AZ2"/>
    <mergeCell ref="M2:R2"/>
    <mergeCell ref="M3:R3"/>
    <mergeCell ref="AI1:AL1"/>
    <mergeCell ref="AI2:AL2"/>
    <mergeCell ref="AI3:AL3"/>
    <mergeCell ref="AM1:AV1"/>
    <mergeCell ref="AM2:AV2"/>
    <mergeCell ref="AM3:AV3"/>
    <mergeCell ref="A1:L3"/>
    <mergeCell ref="AA2:AH2"/>
    <mergeCell ref="S2:Y2"/>
    <mergeCell ref="S1:AH1"/>
    <mergeCell ref="A15:L16"/>
    <mergeCell ref="BK3:BP3"/>
    <mergeCell ref="BA2:BF2"/>
    <mergeCell ref="BA3:BF3"/>
    <mergeCell ref="M13:R13"/>
    <mergeCell ref="M1:R1"/>
    <mergeCell ref="A17:L18"/>
    <mergeCell ref="A19:L20"/>
    <mergeCell ref="M20:R20"/>
    <mergeCell ref="A7:L8"/>
    <mergeCell ref="A9:L10"/>
    <mergeCell ref="A11:L12"/>
    <mergeCell ref="A13:L14"/>
    <mergeCell ref="M11:R11"/>
    <mergeCell ref="M12:R12"/>
    <mergeCell ref="A23:L24"/>
    <mergeCell ref="A25:L26"/>
    <mergeCell ref="A27:L28"/>
    <mergeCell ref="M21:R21"/>
    <mergeCell ref="M22:R22"/>
    <mergeCell ref="M23:R23"/>
    <mergeCell ref="M24:R24"/>
    <mergeCell ref="M25:R25"/>
    <mergeCell ref="M26:R26"/>
    <mergeCell ref="M27:R27"/>
    <mergeCell ref="A43:L44"/>
    <mergeCell ref="A29:L30"/>
    <mergeCell ref="A31:L32"/>
    <mergeCell ref="A33:L34"/>
    <mergeCell ref="M30:R30"/>
    <mergeCell ref="M31:R31"/>
    <mergeCell ref="M32:R32"/>
    <mergeCell ref="M33:R33"/>
    <mergeCell ref="A35:L36"/>
    <mergeCell ref="A37:L38"/>
    <mergeCell ref="A39:L40"/>
    <mergeCell ref="M40:R40"/>
    <mergeCell ref="M41:R41"/>
    <mergeCell ref="M42:R42"/>
    <mergeCell ref="A41:L42"/>
    <mergeCell ref="M28:R28"/>
    <mergeCell ref="M29:R29"/>
    <mergeCell ref="M45:R45"/>
    <mergeCell ref="M7:R7"/>
    <mergeCell ref="M8:R8"/>
    <mergeCell ref="M9:R9"/>
    <mergeCell ref="M10:R10"/>
    <mergeCell ref="M34:R34"/>
    <mergeCell ref="M35:R35"/>
    <mergeCell ref="M36:R36"/>
    <mergeCell ref="M14:R14"/>
    <mergeCell ref="M15:R15"/>
    <mergeCell ref="M16:R16"/>
    <mergeCell ref="M17:R17"/>
    <mergeCell ref="M18:R18"/>
    <mergeCell ref="M19:R19"/>
    <mergeCell ref="M37:R37"/>
    <mergeCell ref="M38:R38"/>
    <mergeCell ref="M39:R39"/>
    <mergeCell ref="A47:L48"/>
    <mergeCell ref="M47:R47"/>
    <mergeCell ref="M48:R48"/>
    <mergeCell ref="A45:L46"/>
    <mergeCell ref="M46:R46"/>
    <mergeCell ref="M43:R43"/>
    <mergeCell ref="M44:R44"/>
    <mergeCell ref="M56:R56"/>
    <mergeCell ref="A49:L50"/>
    <mergeCell ref="M49:R49"/>
    <mergeCell ref="M50:R50"/>
    <mergeCell ref="A51:L52"/>
    <mergeCell ref="M51:R51"/>
    <mergeCell ref="M52:R52"/>
    <mergeCell ref="BH66:CA66"/>
    <mergeCell ref="A65:B65"/>
    <mergeCell ref="T3:AH3"/>
    <mergeCell ref="AX4:CA4"/>
    <mergeCell ref="S4:AW4"/>
    <mergeCell ref="A53:L54"/>
    <mergeCell ref="M53:R53"/>
    <mergeCell ref="M54:R54"/>
    <mergeCell ref="A55:L56"/>
    <mergeCell ref="M55:R55"/>
    <mergeCell ref="BP61:BS61"/>
    <mergeCell ref="BT61:BW61"/>
    <mergeCell ref="BX61:CA61"/>
    <mergeCell ref="BP62:BS65"/>
    <mergeCell ref="BQ3:BT3"/>
    <mergeCell ref="BQ2:BT2"/>
    <mergeCell ref="BU2:CA2"/>
    <mergeCell ref="BU3:CA3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H727"/>
  <sheetViews>
    <sheetView zoomScale="50" zoomScaleNormal="50" zoomScalePageLayoutView="0" workbookViewId="0" topLeftCell="A1">
      <selection activeCell="A7" sqref="A7:H8"/>
    </sheetView>
  </sheetViews>
  <sheetFormatPr defaultColWidth="2.50390625" defaultRowHeight="14.25" customHeight="1"/>
  <cols>
    <col min="1" max="12" width="3.00390625" style="2" customWidth="1"/>
    <col min="13" max="13" width="1.875" style="2" customWidth="1"/>
    <col min="14" max="104" width="1.875" style="1" customWidth="1"/>
    <col min="105" max="16384" width="2.50390625" style="1" customWidth="1"/>
  </cols>
  <sheetData>
    <row r="1" spans="1:112" s="16" customFormat="1" ht="21" customHeight="1">
      <c r="A1" s="247" t="s">
        <v>9</v>
      </c>
      <c r="B1" s="248"/>
      <c r="C1" s="248"/>
      <c r="D1" s="248"/>
      <c r="E1" s="248"/>
      <c r="F1" s="248"/>
      <c r="G1" s="248"/>
      <c r="H1" s="248"/>
      <c r="I1" s="179" t="s">
        <v>14</v>
      </c>
      <c r="J1" s="180"/>
      <c r="K1" s="180"/>
      <c r="L1" s="180"/>
      <c r="M1" s="182" t="str">
        <f>'入力表'!C8</f>
        <v>○○○○改修工事</v>
      </c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233"/>
      <c r="AJ1" s="234" t="s">
        <v>0</v>
      </c>
      <c r="AK1" s="235"/>
      <c r="AL1" s="235"/>
      <c r="AM1" s="235"/>
      <c r="AN1" s="235"/>
      <c r="AO1" s="235"/>
      <c r="AP1" s="235"/>
      <c r="AQ1" s="238" t="str">
        <f>'入力表'!C23</f>
        <v>○○○株式会社</v>
      </c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182"/>
      <c r="BE1" s="184" t="s">
        <v>19</v>
      </c>
      <c r="BF1" s="253"/>
      <c r="BG1" s="253"/>
      <c r="BH1" s="253"/>
      <c r="BI1" s="253"/>
      <c r="BJ1" s="253"/>
      <c r="BK1" s="253"/>
      <c r="BL1" s="242" t="str">
        <f>'入力表'!C26</f>
        <v>事務所部分の原状回復工事</v>
      </c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242"/>
      <c r="CD1" s="242"/>
      <c r="CE1" s="242"/>
      <c r="CF1" s="242"/>
      <c r="CG1" s="242"/>
      <c r="CH1" s="242"/>
      <c r="CI1" s="242"/>
      <c r="CJ1" s="242"/>
      <c r="CK1" s="242"/>
      <c r="CL1" s="242"/>
      <c r="CM1" s="242"/>
      <c r="CN1" s="242"/>
      <c r="CO1" s="242"/>
      <c r="CP1" s="242"/>
      <c r="CQ1" s="242"/>
      <c r="CR1" s="242"/>
      <c r="CS1" s="242"/>
      <c r="CT1" s="242"/>
      <c r="CU1" s="242"/>
      <c r="CV1" s="242"/>
      <c r="CW1" s="242"/>
      <c r="CX1" s="242"/>
      <c r="CY1" s="242"/>
      <c r="CZ1" s="243"/>
      <c r="DA1" s="15"/>
      <c r="DB1" s="15"/>
      <c r="DC1" s="15"/>
      <c r="DD1" s="15"/>
      <c r="DE1" s="15"/>
      <c r="DF1" s="15"/>
      <c r="DG1" s="15"/>
      <c r="DH1" s="15"/>
    </row>
    <row r="2" spans="1:112" s="16" customFormat="1" ht="21" customHeight="1">
      <c r="A2" s="249"/>
      <c r="B2" s="250"/>
      <c r="C2" s="250"/>
      <c r="D2" s="250"/>
      <c r="E2" s="250"/>
      <c r="F2" s="250"/>
      <c r="G2" s="250"/>
      <c r="H2" s="250"/>
      <c r="I2" s="163" t="s">
        <v>15</v>
      </c>
      <c r="J2" s="147"/>
      <c r="K2" s="147"/>
      <c r="L2" s="164"/>
      <c r="M2" s="166">
        <f>'入力表'!C16</f>
        <v>40026</v>
      </c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25" t="s">
        <v>83</v>
      </c>
      <c r="Y2" s="231">
        <f>'入力表'!C17</f>
        <v>40055</v>
      </c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6" t="s">
        <v>1</v>
      </c>
      <c r="AK2" s="237"/>
      <c r="AL2" s="237"/>
      <c r="AM2" s="237"/>
      <c r="AN2" s="237"/>
      <c r="AO2" s="237"/>
      <c r="AP2" s="237"/>
      <c r="AQ2" s="239" t="str">
        <f>'入力表'!C24</f>
        <v>○○○設計事務所</v>
      </c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171"/>
      <c r="BE2" s="150" t="s">
        <v>3</v>
      </c>
      <c r="BF2" s="200"/>
      <c r="BG2" s="200"/>
      <c r="BH2" s="200"/>
      <c r="BI2" s="200"/>
      <c r="BJ2" s="200"/>
      <c r="BK2" s="200"/>
      <c r="BL2" s="191" t="str">
        <f>'入力表'!C27</f>
        <v>事務所ビル</v>
      </c>
      <c r="BM2" s="191"/>
      <c r="BN2" s="191"/>
      <c r="BO2" s="191"/>
      <c r="BP2" s="191"/>
      <c r="BQ2" s="191"/>
      <c r="BR2" s="191"/>
      <c r="BS2" s="191"/>
      <c r="BT2" s="191"/>
      <c r="BU2" s="151" t="s">
        <v>4</v>
      </c>
      <c r="BV2" s="151"/>
      <c r="BW2" s="151"/>
      <c r="BX2" s="151"/>
      <c r="BY2" s="151"/>
      <c r="BZ2" s="151"/>
      <c r="CA2" s="151"/>
      <c r="CB2" s="191" t="str">
        <f>'入力表'!C29</f>
        <v>150㎡</v>
      </c>
      <c r="CC2" s="191"/>
      <c r="CD2" s="191"/>
      <c r="CE2" s="191"/>
      <c r="CF2" s="191"/>
      <c r="CG2" s="191"/>
      <c r="CH2" s="191"/>
      <c r="CI2" s="191"/>
      <c r="CJ2" s="191"/>
      <c r="CK2" s="151" t="s">
        <v>6</v>
      </c>
      <c r="CL2" s="151"/>
      <c r="CM2" s="151"/>
      <c r="CN2" s="151"/>
      <c r="CO2" s="151"/>
      <c r="CP2" s="151"/>
      <c r="CQ2" s="151"/>
      <c r="CR2" s="191" t="str">
        <f>'入力表'!C31</f>
        <v>450㎡</v>
      </c>
      <c r="CS2" s="191"/>
      <c r="CT2" s="191"/>
      <c r="CU2" s="191"/>
      <c r="CV2" s="191"/>
      <c r="CW2" s="191"/>
      <c r="CX2" s="191"/>
      <c r="CY2" s="191"/>
      <c r="CZ2" s="211"/>
      <c r="DA2" s="15"/>
      <c r="DB2" s="15"/>
      <c r="DC2" s="15"/>
      <c r="DD2" s="15"/>
      <c r="DE2" s="15"/>
      <c r="DF2" s="15"/>
      <c r="DG2" s="15"/>
      <c r="DH2" s="15"/>
    </row>
    <row r="3" spans="1:112" s="16" customFormat="1" ht="21" customHeight="1">
      <c r="A3" s="251"/>
      <c r="B3" s="252"/>
      <c r="C3" s="252"/>
      <c r="D3" s="252"/>
      <c r="E3" s="252"/>
      <c r="F3" s="252"/>
      <c r="G3" s="252"/>
      <c r="H3" s="252"/>
      <c r="I3" s="150" t="s">
        <v>16</v>
      </c>
      <c r="J3" s="151"/>
      <c r="K3" s="151"/>
      <c r="L3" s="151"/>
      <c r="M3" s="50"/>
      <c r="N3" s="72"/>
      <c r="O3" s="245">
        <f>'入力表'!C10</f>
        <v>39965</v>
      </c>
      <c r="P3" s="225"/>
      <c r="Q3" s="225"/>
      <c r="R3" s="225"/>
      <c r="S3" s="225"/>
      <c r="T3" s="225"/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5"/>
      <c r="AI3" s="226"/>
      <c r="AJ3" s="236" t="s">
        <v>2</v>
      </c>
      <c r="AK3" s="237"/>
      <c r="AL3" s="237"/>
      <c r="AM3" s="237"/>
      <c r="AN3" s="237"/>
      <c r="AO3" s="237"/>
      <c r="AP3" s="237"/>
      <c r="AQ3" s="239" t="str">
        <f>'入力表'!C25</f>
        <v>株式会社　ホームプランニング</v>
      </c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171"/>
      <c r="BE3" s="150" t="s">
        <v>7</v>
      </c>
      <c r="BF3" s="200"/>
      <c r="BG3" s="200"/>
      <c r="BH3" s="200"/>
      <c r="BI3" s="200"/>
      <c r="BJ3" s="200"/>
      <c r="BK3" s="200"/>
      <c r="BL3" s="191" t="str">
        <f>'入力表'!C28</f>
        <v>RC造　４階建</v>
      </c>
      <c r="BM3" s="191"/>
      <c r="BN3" s="191"/>
      <c r="BO3" s="191"/>
      <c r="BP3" s="191"/>
      <c r="BQ3" s="191"/>
      <c r="BR3" s="191"/>
      <c r="BS3" s="191"/>
      <c r="BT3" s="191"/>
      <c r="BU3" s="151" t="s">
        <v>5</v>
      </c>
      <c r="BV3" s="151"/>
      <c r="BW3" s="151"/>
      <c r="BX3" s="151"/>
      <c r="BY3" s="151"/>
      <c r="BZ3" s="151"/>
      <c r="CA3" s="151"/>
      <c r="CB3" s="191" t="str">
        <f>'入力表'!C30</f>
        <v>100㎡</v>
      </c>
      <c r="CC3" s="191"/>
      <c r="CD3" s="191"/>
      <c r="CE3" s="191"/>
      <c r="CF3" s="191"/>
      <c r="CG3" s="191"/>
      <c r="CH3" s="191"/>
      <c r="CI3" s="191"/>
      <c r="CJ3" s="191"/>
      <c r="CK3" s="151" t="s">
        <v>8</v>
      </c>
      <c r="CL3" s="151"/>
      <c r="CM3" s="151"/>
      <c r="CN3" s="151"/>
      <c r="CO3" s="151"/>
      <c r="CP3" s="151"/>
      <c r="CQ3" s="151"/>
      <c r="CR3" s="191" t="str">
        <f>'入力表'!C32</f>
        <v>なし</v>
      </c>
      <c r="CS3" s="191"/>
      <c r="CT3" s="191"/>
      <c r="CU3" s="191"/>
      <c r="CV3" s="191"/>
      <c r="CW3" s="191"/>
      <c r="CX3" s="191"/>
      <c r="CY3" s="191"/>
      <c r="CZ3" s="211"/>
      <c r="DA3" s="15"/>
      <c r="DB3" s="15"/>
      <c r="DC3" s="15"/>
      <c r="DD3" s="15"/>
      <c r="DE3" s="15"/>
      <c r="DF3" s="15"/>
      <c r="DG3" s="15"/>
      <c r="DH3" s="15"/>
    </row>
    <row r="4" spans="1:112" s="16" customFormat="1" ht="17.25" customHeight="1">
      <c r="A4" s="127" t="s">
        <v>10</v>
      </c>
      <c r="B4" s="128"/>
      <c r="C4" s="128"/>
      <c r="D4" s="128"/>
      <c r="E4" s="128"/>
      <c r="F4" s="128"/>
      <c r="G4" s="128"/>
      <c r="H4" s="128"/>
      <c r="I4" s="136" t="s">
        <v>78</v>
      </c>
      <c r="J4" s="137"/>
      <c r="K4" s="137"/>
      <c r="L4" s="137"/>
      <c r="M4" s="229" t="s">
        <v>23</v>
      </c>
      <c r="N4" s="227"/>
      <c r="O4" s="227"/>
      <c r="P4" s="227"/>
      <c r="Q4" s="227"/>
      <c r="R4" s="227"/>
      <c r="S4" s="227"/>
      <c r="T4" s="227"/>
      <c r="U4" s="227"/>
      <c r="V4" s="227"/>
      <c r="W4" s="227"/>
      <c r="X4" s="227"/>
      <c r="Y4" s="227"/>
      <c r="Z4" s="227"/>
      <c r="AA4" s="227"/>
      <c r="AB4" s="227"/>
      <c r="AC4" s="227"/>
      <c r="AD4" s="227"/>
      <c r="AE4" s="227"/>
      <c r="AF4" s="227"/>
      <c r="AG4" s="227"/>
      <c r="AH4" s="227"/>
      <c r="AI4" s="227"/>
      <c r="AJ4" s="227"/>
      <c r="AK4" s="227"/>
      <c r="AL4" s="227"/>
      <c r="AM4" s="227"/>
      <c r="AN4" s="227"/>
      <c r="AO4" s="227"/>
      <c r="AP4" s="227"/>
      <c r="AQ4" s="227"/>
      <c r="AR4" s="246" t="s">
        <v>24</v>
      </c>
      <c r="AS4" s="227"/>
      <c r="AT4" s="227"/>
      <c r="AU4" s="227"/>
      <c r="AV4" s="227"/>
      <c r="AW4" s="227"/>
      <c r="AX4" s="227"/>
      <c r="AY4" s="227"/>
      <c r="AZ4" s="227"/>
      <c r="BA4" s="227"/>
      <c r="BB4" s="227"/>
      <c r="BC4" s="227"/>
      <c r="BD4" s="227"/>
      <c r="BE4" s="227"/>
      <c r="BF4" s="227"/>
      <c r="BG4" s="227"/>
      <c r="BH4" s="227"/>
      <c r="BI4" s="227"/>
      <c r="BJ4" s="227"/>
      <c r="BK4" s="227"/>
      <c r="BL4" s="227"/>
      <c r="BM4" s="227"/>
      <c r="BN4" s="227"/>
      <c r="BO4" s="227"/>
      <c r="BP4" s="227"/>
      <c r="BQ4" s="227"/>
      <c r="BR4" s="227"/>
      <c r="BS4" s="227"/>
      <c r="BT4" s="227"/>
      <c r="BU4" s="230"/>
      <c r="BV4" s="246" t="s">
        <v>91</v>
      </c>
      <c r="BW4" s="227"/>
      <c r="BX4" s="227"/>
      <c r="BY4" s="227"/>
      <c r="BZ4" s="227"/>
      <c r="CA4" s="227"/>
      <c r="CB4" s="227"/>
      <c r="CC4" s="227"/>
      <c r="CD4" s="227"/>
      <c r="CE4" s="227"/>
      <c r="CF4" s="227"/>
      <c r="CG4" s="227"/>
      <c r="CH4" s="227"/>
      <c r="CI4" s="227"/>
      <c r="CJ4" s="227"/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7"/>
      <c r="CY4" s="227"/>
      <c r="CZ4" s="228"/>
      <c r="DA4" s="15"/>
      <c r="DB4" s="15"/>
      <c r="DC4" s="15"/>
      <c r="DD4" s="15"/>
      <c r="DE4" s="15"/>
      <c r="DF4" s="15"/>
      <c r="DG4" s="15"/>
      <c r="DH4" s="15"/>
    </row>
    <row r="5" spans="1:112" ht="17.25" customHeight="1">
      <c r="A5" s="130"/>
      <c r="B5" s="131"/>
      <c r="C5" s="131"/>
      <c r="D5" s="131"/>
      <c r="E5" s="131"/>
      <c r="F5" s="131"/>
      <c r="G5" s="131"/>
      <c r="H5" s="131"/>
      <c r="I5" s="138"/>
      <c r="J5" s="139"/>
      <c r="K5" s="139"/>
      <c r="L5" s="139"/>
      <c r="M5" s="84">
        <f>DAY(DATE($A65,$D65,$F65))</f>
        <v>1</v>
      </c>
      <c r="N5" s="84">
        <f>DAY(DATE($A65,$D65,$F65)+1)</f>
        <v>2</v>
      </c>
      <c r="O5" s="84">
        <f>DAY(DATE($A65,$D65,$F65)+2)</f>
        <v>3</v>
      </c>
      <c r="P5" s="84">
        <f>DAY(DATE($A65,$D65,$F65)+3)</f>
        <v>4</v>
      </c>
      <c r="Q5" s="84">
        <f>DAY(DATE($A65,$D65,$F65)+4)</f>
        <v>5</v>
      </c>
      <c r="R5" s="84">
        <f>DAY(DATE($A65,$D65,$F65)+5)</f>
        <v>6</v>
      </c>
      <c r="S5" s="84">
        <f>DAY(DATE($A65,$D65,$F65)+6)</f>
        <v>7</v>
      </c>
      <c r="T5" s="84">
        <f>DAY(DATE($A65,$D65,$F65)+7)</f>
        <v>8</v>
      </c>
      <c r="U5" s="84">
        <f>DAY(DATE($A65,$D65,$F65)+8)</f>
        <v>9</v>
      </c>
      <c r="V5" s="84">
        <f>DAY(DATE($A65,$D65,$F65)+9)</f>
        <v>10</v>
      </c>
      <c r="W5" s="84">
        <f>DAY(DATE($A65,$D65,$F65)+10)</f>
        <v>11</v>
      </c>
      <c r="X5" s="84">
        <f>DAY(DATE($A65,$D65,$F65)+11)</f>
        <v>12</v>
      </c>
      <c r="Y5" s="84">
        <f>DAY(DATE($A65,$D65,$F65)+12)</f>
        <v>13</v>
      </c>
      <c r="Z5" s="84">
        <f>DAY(DATE($A65,$D65,$F65)+13)</f>
        <v>14</v>
      </c>
      <c r="AA5" s="84">
        <f>DAY(DATE($A65,$D65,$F65)+14)</f>
        <v>15</v>
      </c>
      <c r="AB5" s="84">
        <f>DAY(DATE($A65,$D65,$F65)+15)</f>
        <v>16</v>
      </c>
      <c r="AC5" s="84">
        <f>DAY(DATE($A65,$D65,$F65)+16)</f>
        <v>17</v>
      </c>
      <c r="AD5" s="84">
        <f>DAY(DATE($A65,$D65,$F65)+17)</f>
        <v>18</v>
      </c>
      <c r="AE5" s="84">
        <f>DAY(DATE($A65,$D65,$F65)+18)</f>
        <v>19</v>
      </c>
      <c r="AF5" s="84">
        <f>DAY(DATE($A65,$D65,$F65)+19)</f>
        <v>20</v>
      </c>
      <c r="AG5" s="84">
        <f>DAY(DATE($A65,$D65,$F65)+20)</f>
        <v>21</v>
      </c>
      <c r="AH5" s="84">
        <f>DAY(DATE($A65,$D65,$F65)+21)</f>
        <v>22</v>
      </c>
      <c r="AI5" s="84">
        <f>DAY(DATE($A65,$D65,$F65)+22)</f>
        <v>23</v>
      </c>
      <c r="AJ5" s="84">
        <f>DAY(DATE($A65,$D65,$F65)+23)</f>
        <v>24</v>
      </c>
      <c r="AK5" s="84">
        <f>DAY(DATE($A65,$D65,$F65)+24)</f>
        <v>25</v>
      </c>
      <c r="AL5" s="84">
        <f>DAY(DATE($A65,$D65,$F65)+25)</f>
        <v>26</v>
      </c>
      <c r="AM5" s="84">
        <f>DAY(DATE($A65,$D65,$F65)+26)</f>
        <v>27</v>
      </c>
      <c r="AN5" s="84">
        <f>DAY(DATE($A65,$D65,$F65)+27)</f>
        <v>28</v>
      </c>
      <c r="AO5" s="84">
        <f>DAY(DATE($A65,$D65,$F65)+28)</f>
        <v>29</v>
      </c>
      <c r="AP5" s="84">
        <f>DAY(DATE($A65,$D65,$F65)+29)</f>
        <v>30</v>
      </c>
      <c r="AQ5" s="84">
        <f>DAY(DATE($A65,$D65,$F65)+30)</f>
        <v>31</v>
      </c>
      <c r="AR5" s="84">
        <f>DAY(DATE($A65,$D65,$F65)+31)</f>
        <v>1</v>
      </c>
      <c r="AS5" s="84">
        <f>DAY(DATE($A65,$D65,$F65)+32)</f>
        <v>2</v>
      </c>
      <c r="AT5" s="84">
        <f>DAY(DATE($A65,$D65,$F65)+33)</f>
        <v>3</v>
      </c>
      <c r="AU5" s="84">
        <f>DAY(DATE($A65,$D65,$F65)+34)</f>
        <v>4</v>
      </c>
      <c r="AV5" s="84">
        <f>DAY(DATE($A65,$D65,$F65)+35)</f>
        <v>5</v>
      </c>
      <c r="AW5" s="84">
        <f>DAY(DATE($A65,$D65,$F65)+36)</f>
        <v>6</v>
      </c>
      <c r="AX5" s="84">
        <f>DAY(DATE($A65,$D65,$F65)+37)</f>
        <v>7</v>
      </c>
      <c r="AY5" s="84">
        <f>DAY(DATE($A65,$D65,$F65)+38)</f>
        <v>8</v>
      </c>
      <c r="AZ5" s="84">
        <f>DAY(DATE($A65,$D65,$F65)+39)</f>
        <v>9</v>
      </c>
      <c r="BA5" s="84">
        <f>DAY(DATE($A65,$D65,$F65)+40)</f>
        <v>10</v>
      </c>
      <c r="BB5" s="84">
        <f>DAY(DATE($A65,$D65,$F65)+41)</f>
        <v>11</v>
      </c>
      <c r="BC5" s="84">
        <f>DAY(DATE($A65,$D65,$F65)+42)</f>
        <v>12</v>
      </c>
      <c r="BD5" s="84">
        <f>DAY(DATE($A65,$D65,$F65)+43)</f>
        <v>13</v>
      </c>
      <c r="BE5" s="84">
        <f>DAY(DATE($A65,$D65,$F65)+44)</f>
        <v>14</v>
      </c>
      <c r="BF5" s="84">
        <f>DAY(DATE($A65,$D65,$F65)+45)</f>
        <v>15</v>
      </c>
      <c r="BG5" s="84">
        <f>DAY(DATE($A65,$D65,$F65)+46)</f>
        <v>16</v>
      </c>
      <c r="BH5" s="84">
        <f>DAY(DATE($A65,$D65,$F65)+47)</f>
        <v>17</v>
      </c>
      <c r="BI5" s="84">
        <f>DAY(DATE($A65,$D65,$F65)+48)</f>
        <v>18</v>
      </c>
      <c r="BJ5" s="84">
        <f>DAY(DATE($A65,$D65,$F65)+49)</f>
        <v>19</v>
      </c>
      <c r="BK5" s="84">
        <f>DAY(DATE($A65,$D65,$F65)+50)</f>
        <v>20</v>
      </c>
      <c r="BL5" s="84">
        <f>DAY(DATE($A65,$D65,$F65)+51)</f>
        <v>21</v>
      </c>
      <c r="BM5" s="84">
        <f>DAY(DATE($A65,$D65,$F65)+52)</f>
        <v>22</v>
      </c>
      <c r="BN5" s="84">
        <f>DAY(DATE($A65,$D65,$F65)+53)</f>
        <v>23</v>
      </c>
      <c r="BO5" s="84">
        <f>DAY(DATE($A65,$D65,$F65)+54)</f>
        <v>24</v>
      </c>
      <c r="BP5" s="84">
        <f>DAY(DATE($A65,$D65,$F65)+55)</f>
        <v>25</v>
      </c>
      <c r="BQ5" s="84">
        <f>DAY(DATE($A65,$D65,$F65)+56)</f>
        <v>26</v>
      </c>
      <c r="BR5" s="84">
        <f>DAY(DATE($A65,$D65,$F65)+57)</f>
        <v>27</v>
      </c>
      <c r="BS5" s="84">
        <f>DAY(DATE($A65,$D65,$F65)+58)</f>
        <v>28</v>
      </c>
      <c r="BT5" s="84">
        <f>DAY(DATE($A65,$D65,$F65)+59)</f>
        <v>29</v>
      </c>
      <c r="BU5" s="84">
        <f>DAY(DATE($A65,$D65,$F65)+60)</f>
        <v>30</v>
      </c>
      <c r="BV5" s="84">
        <f>DAY(DATE($A65,$D65,$F65)+61)</f>
        <v>1</v>
      </c>
      <c r="BW5" s="84">
        <f>DAY(DATE($A65,$D65,$F65)+62)</f>
        <v>2</v>
      </c>
      <c r="BX5" s="84">
        <f>DAY(DATE($A65,$D65,$F65)+63)</f>
        <v>3</v>
      </c>
      <c r="BY5" s="84">
        <f>DAY(DATE($A65,$D65,$F65)+64)</f>
        <v>4</v>
      </c>
      <c r="BZ5" s="84">
        <f>DAY(DATE($A65,$D65,$F65)+65)</f>
        <v>5</v>
      </c>
      <c r="CA5" s="84">
        <f>DAY(DATE($A65,$D65,$F65)+66)</f>
        <v>6</v>
      </c>
      <c r="CB5" s="84">
        <f>DAY(DATE($A65,$D65,$F65)+67)</f>
        <v>7</v>
      </c>
      <c r="CC5" s="84">
        <f>DAY(DATE($A65,$D65,$F65)+68)</f>
        <v>8</v>
      </c>
      <c r="CD5" s="84">
        <f>DAY(DATE($A65,$D65,$F65)+69)</f>
        <v>9</v>
      </c>
      <c r="CE5" s="84">
        <f>DAY(DATE($A65,$D65,$F65)+70)</f>
        <v>10</v>
      </c>
      <c r="CF5" s="84">
        <f>DAY(DATE($A65,$D65,$F65)+71)</f>
        <v>11</v>
      </c>
      <c r="CG5" s="84">
        <f>DAY(DATE($A65,$D65,$F65)+72)</f>
        <v>12</v>
      </c>
      <c r="CH5" s="84">
        <f>DAY(DATE($A65,$D65,$F65)+73)</f>
        <v>13</v>
      </c>
      <c r="CI5" s="84">
        <f>DAY(DATE($A65,$D65,$F65)+74)</f>
        <v>14</v>
      </c>
      <c r="CJ5" s="84">
        <f>DAY(DATE($A65,$D65,$F65)+75)</f>
        <v>15</v>
      </c>
      <c r="CK5" s="84">
        <f>DAY(DATE($A65,$D65,$F65)+76)</f>
        <v>16</v>
      </c>
      <c r="CL5" s="84">
        <f>DAY(DATE($A65,$D65,$F65)+77)</f>
        <v>17</v>
      </c>
      <c r="CM5" s="84">
        <f>DAY(DATE($A65,$D65,$F65)+78)</f>
        <v>18</v>
      </c>
      <c r="CN5" s="84">
        <f>DAY(DATE($A65,$D65,$F65)+79)</f>
        <v>19</v>
      </c>
      <c r="CO5" s="84">
        <f>DAY(DATE($A65,$D65,$F65)+80)</f>
        <v>20</v>
      </c>
      <c r="CP5" s="84">
        <f>DAY(DATE($A65,$D65,$F65)+81)</f>
        <v>21</v>
      </c>
      <c r="CQ5" s="84">
        <f>DAY(DATE($A65,$D65,$F65)+82)</f>
        <v>22</v>
      </c>
      <c r="CR5" s="84">
        <f>DAY(DATE($A65,$D65,$F65)+83)</f>
        <v>23</v>
      </c>
      <c r="CS5" s="84">
        <f>DAY(DATE($A65,$D65,$F65)+84)</f>
        <v>24</v>
      </c>
      <c r="CT5" s="84">
        <f>DAY(DATE($A65,$D65,$F65)+85)</f>
        <v>25</v>
      </c>
      <c r="CU5" s="84">
        <f>DAY(DATE($A65,$D65,$F65)+86)</f>
        <v>26</v>
      </c>
      <c r="CV5" s="84">
        <f>DAY(DATE($A65,$D65,$F65)+87)</f>
        <v>27</v>
      </c>
      <c r="CW5" s="84">
        <f>DAY(DATE($A65,$D65,$F65)+88)</f>
        <v>28</v>
      </c>
      <c r="CX5" s="84">
        <f>DAY(DATE($A65,$D65,$F65)+89)</f>
        <v>29</v>
      </c>
      <c r="CY5" s="84">
        <f>DAY(DATE($A65,$D65,$F65)+90)</f>
        <v>30</v>
      </c>
      <c r="CZ5" s="85">
        <f>DAY(DATE($A65,$D65,$F65)+91)</f>
        <v>31</v>
      </c>
      <c r="DA5" s="15"/>
      <c r="DB5" s="15"/>
      <c r="DC5" s="15"/>
      <c r="DD5" s="15"/>
      <c r="DE5" s="15"/>
      <c r="DF5" s="15"/>
      <c r="DG5" s="4"/>
      <c r="DH5" s="4"/>
    </row>
    <row r="6" spans="1:112" ht="17.25" customHeight="1">
      <c r="A6" s="133"/>
      <c r="B6" s="134"/>
      <c r="C6" s="134"/>
      <c r="D6" s="134"/>
      <c r="E6" s="134"/>
      <c r="F6" s="134"/>
      <c r="G6" s="134"/>
      <c r="H6" s="134"/>
      <c r="I6" s="141"/>
      <c r="J6" s="142"/>
      <c r="K6" s="142"/>
      <c r="L6" s="142"/>
      <c r="M6" s="82" t="str">
        <f>CHOOSE(WEEKDAY(DATE($A$65,$D$65,$F$65),2),"月","火","水","木","金","土","日")</f>
        <v>土</v>
      </c>
      <c r="N6" s="82" t="str">
        <f>CHOOSE(WEEKDAY(DATE($A$65,$D$65,$F$65)+1,2),"月","火","水","木","金","土","日")</f>
        <v>日</v>
      </c>
      <c r="O6" s="82" t="str">
        <f>CHOOSE(WEEKDAY(DATE($A$65,$D$65,$F$65)+2,2),"月","火","水","木","金","土","日")</f>
        <v>月</v>
      </c>
      <c r="P6" s="82" t="str">
        <f>CHOOSE(WEEKDAY(DATE($A$65,$D$65,$F$65)+3,2),"月","火","水","木","金","土","日")</f>
        <v>火</v>
      </c>
      <c r="Q6" s="82" t="str">
        <f>CHOOSE(WEEKDAY(DATE($A$65,$D$65,$F$65)+4,2),"月","火","水","木","金","土","日")</f>
        <v>水</v>
      </c>
      <c r="R6" s="82" t="str">
        <f>CHOOSE(WEEKDAY(DATE($A$65,$D$65,$F$65)+5,2),"月","火","水","木","金","土","日")</f>
        <v>木</v>
      </c>
      <c r="S6" s="82" t="str">
        <f>CHOOSE(WEEKDAY(DATE($A$65,$D$65,$F$65)+6,2),"月","火","水","木","金","土","日")</f>
        <v>金</v>
      </c>
      <c r="T6" s="82" t="str">
        <f>CHOOSE(WEEKDAY(DATE($A$65,$D$65,$F$65)+7,2),"月","火","水","木","金","土","日")</f>
        <v>土</v>
      </c>
      <c r="U6" s="82" t="str">
        <f>CHOOSE(WEEKDAY(DATE($A$65,$D$65,$F$65)+8,2),"月","火","水","木","金","土","日")</f>
        <v>日</v>
      </c>
      <c r="V6" s="82" t="str">
        <f>CHOOSE(WEEKDAY(DATE($A$65,$D$65,$F$65)+9,2),"月","火","水","木","金","土","日")</f>
        <v>月</v>
      </c>
      <c r="W6" s="82" t="str">
        <f>CHOOSE(WEEKDAY(DATE($A$65,$D$65,$F$65)+10,2),"月","火","水","木","金","土","日")</f>
        <v>火</v>
      </c>
      <c r="X6" s="82" t="str">
        <f>CHOOSE(WEEKDAY(DATE($A$65,$D$65,$F$65)+11,2),"月","火","水","木","金","土","日")</f>
        <v>水</v>
      </c>
      <c r="Y6" s="82" t="str">
        <f>CHOOSE(WEEKDAY(DATE($A$65,$D$65,$F$65)+12,2),"月","火","水","木","金","土","日")</f>
        <v>木</v>
      </c>
      <c r="Z6" s="82" t="str">
        <f>CHOOSE(WEEKDAY(DATE($A$65,$D$65,$F$65)+13,2),"月","火","水","木","金","土","日")</f>
        <v>金</v>
      </c>
      <c r="AA6" s="82" t="str">
        <f>CHOOSE(WEEKDAY(DATE($A$65,$D$65,$F$65)+14,2),"月","火","水","木","金","土","日")</f>
        <v>土</v>
      </c>
      <c r="AB6" s="82" t="str">
        <f>CHOOSE(WEEKDAY(DATE($A$65,$D$65,$F$65)+15,2),"月","火","水","木","金","土","日")</f>
        <v>日</v>
      </c>
      <c r="AC6" s="82" t="str">
        <f>CHOOSE(WEEKDAY(DATE($A$65,$D$65,$F$65)+16,2),"月","火","水","木","金","土","日")</f>
        <v>月</v>
      </c>
      <c r="AD6" s="82" t="str">
        <f>CHOOSE(WEEKDAY(DATE($A$65,$D$65,$F$65)+17,2),"月","火","水","木","金","土","日")</f>
        <v>火</v>
      </c>
      <c r="AE6" s="82" t="str">
        <f>CHOOSE(WEEKDAY(DATE($A$65,$D$65,$F$65)+18,2),"月","火","水","木","金","土","日")</f>
        <v>水</v>
      </c>
      <c r="AF6" s="82" t="str">
        <f>CHOOSE(WEEKDAY(DATE($A$65,$D$65,$F$65)+19,2),"月","火","水","木","金","土","日")</f>
        <v>木</v>
      </c>
      <c r="AG6" s="82" t="str">
        <f>CHOOSE(WEEKDAY(DATE($A$65,$D$65,$F$65)+20,2),"月","火","水","木","金","土","日")</f>
        <v>金</v>
      </c>
      <c r="AH6" s="82" t="str">
        <f>CHOOSE(WEEKDAY(DATE($A$65,$D$65,$F$65)+21,2),"月","火","水","木","金","土","日")</f>
        <v>土</v>
      </c>
      <c r="AI6" s="82" t="str">
        <f>CHOOSE(WEEKDAY(DATE($A$65,$D$65,$F$65)+22,2),"月","火","水","木","金","土","日")</f>
        <v>日</v>
      </c>
      <c r="AJ6" s="82" t="str">
        <f>CHOOSE(WEEKDAY(DATE($A$65,$D$65,$F$65)+23,2),"月","火","水","木","金","土","日")</f>
        <v>月</v>
      </c>
      <c r="AK6" s="82" t="str">
        <f>CHOOSE(WEEKDAY(DATE($A$65,$D$65,$F$65)+24,2),"月","火","水","木","金","土","日")</f>
        <v>火</v>
      </c>
      <c r="AL6" s="82" t="str">
        <f>CHOOSE(WEEKDAY(DATE($A$65,$D$65,$F$65)+25,2),"月","火","水","木","金","土","日")</f>
        <v>水</v>
      </c>
      <c r="AM6" s="82" t="str">
        <f>CHOOSE(WEEKDAY(DATE($A$65,$D$65,$F$65)+26,2),"月","火","水","木","金","土","日")</f>
        <v>木</v>
      </c>
      <c r="AN6" s="82" t="str">
        <f>CHOOSE(WEEKDAY(DATE($A$65,$D$65,$F$65)+27,2),"月","火","水","木","金","土","日")</f>
        <v>金</v>
      </c>
      <c r="AO6" s="82" t="str">
        <f>CHOOSE(WEEKDAY(DATE($A$65,$D$65,$F$65)+28,2),"月","火","水","木","金","土","日")</f>
        <v>土</v>
      </c>
      <c r="AP6" s="82" t="str">
        <f>CHOOSE(WEEKDAY(DATE($A$65,$D$65,$F$65)+29,2),"月","火","水","木","金","土","日")</f>
        <v>日</v>
      </c>
      <c r="AQ6" s="82" t="str">
        <f>CHOOSE(WEEKDAY(DATE($A$65,$D$65,$F$65)+30,2),"月","火","水","木","金","土","日")</f>
        <v>月</v>
      </c>
      <c r="AR6" s="82" t="str">
        <f>CHOOSE(WEEKDAY(DATE($A$65,$D$65,$F$65)+31,2),"月","火","水","木","金","土","日")</f>
        <v>火</v>
      </c>
      <c r="AS6" s="82" t="str">
        <f>CHOOSE(WEEKDAY(DATE($A$65,$D$65,$F$65)+32,2),"月","火","水","木","金","土","日")</f>
        <v>水</v>
      </c>
      <c r="AT6" s="82" t="str">
        <f>CHOOSE(WEEKDAY(DATE($A$65,$D$65,$F$65)+33,2),"月","火","水","木","金","土","日")</f>
        <v>木</v>
      </c>
      <c r="AU6" s="82" t="str">
        <f>CHOOSE(WEEKDAY(DATE($A$65,$D$65,$F$65)+34,2),"月","火","水","木","金","土","日")</f>
        <v>金</v>
      </c>
      <c r="AV6" s="82" t="str">
        <f>CHOOSE(WEEKDAY(DATE($A$65,$D$65,$F$65)+35,2),"月","火","水","木","金","土","日")</f>
        <v>土</v>
      </c>
      <c r="AW6" s="82" t="str">
        <f>CHOOSE(WEEKDAY(DATE($A$65,$D$65,$F$65)+36,2),"月","火","水","木","金","土","日")</f>
        <v>日</v>
      </c>
      <c r="AX6" s="82" t="str">
        <f>CHOOSE(WEEKDAY(DATE($A$65,$D$65,$F$65)+37,2),"月","火","水","木","金","土","日")</f>
        <v>月</v>
      </c>
      <c r="AY6" s="82" t="str">
        <f>CHOOSE(WEEKDAY(DATE($A$65,$D$65,$F$65)+38,2),"月","火","水","木","金","土","日")</f>
        <v>火</v>
      </c>
      <c r="AZ6" s="82" t="str">
        <f>CHOOSE(WEEKDAY(DATE($A$65,$D$65,$F$65)+39,2),"月","火","水","木","金","土","日")</f>
        <v>水</v>
      </c>
      <c r="BA6" s="82" t="str">
        <f>CHOOSE(WEEKDAY(DATE($A$65,$D$65,$F$65)+40,2),"月","火","水","木","金","土","日")</f>
        <v>木</v>
      </c>
      <c r="BB6" s="82" t="str">
        <f>CHOOSE(WEEKDAY(DATE($A$65,$D$65,$F$65)+41,2),"月","火","水","木","金","土","日")</f>
        <v>金</v>
      </c>
      <c r="BC6" s="82" t="str">
        <f>CHOOSE(WEEKDAY(DATE($A$65,$D$65,$F$65)+42,2),"月","火","水","木","金","土","日")</f>
        <v>土</v>
      </c>
      <c r="BD6" s="82" t="str">
        <f>CHOOSE(WEEKDAY(DATE($A$65,$D$65,$F$65)+43,2),"月","火","水","木","金","土","日")</f>
        <v>日</v>
      </c>
      <c r="BE6" s="82" t="str">
        <f>CHOOSE(WEEKDAY(DATE($A$65,$D$65,$F$65)+44,2),"月","火","水","木","金","土","日")</f>
        <v>月</v>
      </c>
      <c r="BF6" s="82" t="str">
        <f>CHOOSE(WEEKDAY(DATE($A$65,$D$65,$F$65)+45,2),"月","火","水","木","金","土","日")</f>
        <v>火</v>
      </c>
      <c r="BG6" s="82" t="str">
        <f>CHOOSE(WEEKDAY(DATE($A$65,$D$65,$F$65)+46,2),"月","火","水","木","金","土","日")</f>
        <v>水</v>
      </c>
      <c r="BH6" s="82" t="str">
        <f>CHOOSE(WEEKDAY(DATE($A$65,$D$65,$F$65)+47,2),"月","火","水","木","金","土","日")</f>
        <v>木</v>
      </c>
      <c r="BI6" s="82" t="str">
        <f>CHOOSE(WEEKDAY(DATE($A$65,$D$65,$F$65)+48,2),"月","火","水","木","金","土","日")</f>
        <v>金</v>
      </c>
      <c r="BJ6" s="82" t="str">
        <f>CHOOSE(WEEKDAY(DATE($A$65,$D$65,$F$65)+49,2),"月","火","水","木","金","土","日")</f>
        <v>土</v>
      </c>
      <c r="BK6" s="82" t="str">
        <f>CHOOSE(WEEKDAY(DATE($A$65,$D$65,$F$65)+50,2),"月","火","水","木","金","土","日")</f>
        <v>日</v>
      </c>
      <c r="BL6" s="82" t="str">
        <f>CHOOSE(WEEKDAY(DATE($A$65,$D$65,$F$65)+51,2),"月","火","水","木","金","土","日")</f>
        <v>月</v>
      </c>
      <c r="BM6" s="82" t="str">
        <f>CHOOSE(WEEKDAY(DATE($A$65,$D$65,$F$65)+52,2),"月","火","水","木","金","土","日")</f>
        <v>火</v>
      </c>
      <c r="BN6" s="82" t="str">
        <f>CHOOSE(WEEKDAY(DATE($A$65,$D$65,$F$65)+53,2),"月","火","水","木","金","土","日")</f>
        <v>水</v>
      </c>
      <c r="BO6" s="82" t="str">
        <f>CHOOSE(WEEKDAY(DATE($A$65,$D$65,$F$65)+54,2),"月","火","水","木","金","土","日")</f>
        <v>木</v>
      </c>
      <c r="BP6" s="82" t="str">
        <f>CHOOSE(WEEKDAY(DATE($A$65,$D$65,$F$65)+55,2),"月","火","水","木","金","土","日")</f>
        <v>金</v>
      </c>
      <c r="BQ6" s="82" t="str">
        <f>CHOOSE(WEEKDAY(DATE($A$65,$D$65,$F$65)+56,2),"月","火","水","木","金","土","日")</f>
        <v>土</v>
      </c>
      <c r="BR6" s="82" t="str">
        <f>CHOOSE(WEEKDAY(DATE($A$65,$D$65,$F$65)+57,2),"月","火","水","木","金","土","日")</f>
        <v>日</v>
      </c>
      <c r="BS6" s="82" t="str">
        <f>CHOOSE(WEEKDAY(DATE($A$65,$D$65,$F$65)+58,2),"月","火","水","木","金","土","日")</f>
        <v>月</v>
      </c>
      <c r="BT6" s="82" t="str">
        <f>CHOOSE(WEEKDAY(DATE($A$65,$D$65,$F$65)+59,2),"月","火","水","木","金","土","日")</f>
        <v>火</v>
      </c>
      <c r="BU6" s="82" t="str">
        <f>CHOOSE(WEEKDAY(DATE($A$65,$D$65,$F$65)+60,2),"月","火","水","木","金","土","日")</f>
        <v>水</v>
      </c>
      <c r="BV6" s="82" t="str">
        <f>CHOOSE(WEEKDAY(DATE($A$65,$D$65,$F$65)+61,2),"月","火","水","木","金","土","日")</f>
        <v>木</v>
      </c>
      <c r="BW6" s="82" t="str">
        <f>CHOOSE(WEEKDAY(DATE($A$65,$D$65,$F$65)+62,2),"月","火","水","木","金","土","日")</f>
        <v>金</v>
      </c>
      <c r="BX6" s="82" t="str">
        <f>CHOOSE(WEEKDAY(DATE($A$65,$D$65,$F$65)+63,2),"月","火","水","木","金","土","日")</f>
        <v>土</v>
      </c>
      <c r="BY6" s="82" t="str">
        <f>CHOOSE(WEEKDAY(DATE($A$65,$D$65,$F$65)+64,2),"月","火","水","木","金","土","日")</f>
        <v>日</v>
      </c>
      <c r="BZ6" s="82" t="str">
        <f>CHOOSE(WEEKDAY(DATE($A$65,$D$65,$F$65)+65,2),"月","火","水","木","金","土","日")</f>
        <v>月</v>
      </c>
      <c r="CA6" s="82" t="str">
        <f>CHOOSE(WEEKDAY(DATE($A$65,$D$65,$F$65)+66,2),"月","火","水","木","金","土","日")</f>
        <v>火</v>
      </c>
      <c r="CB6" s="82" t="str">
        <f>CHOOSE(WEEKDAY(DATE($A$65,$D$65,$F$65)+67,2),"月","火","水","木","金","土","日")</f>
        <v>水</v>
      </c>
      <c r="CC6" s="82" t="str">
        <f>CHOOSE(WEEKDAY(DATE($A$65,$D$65,$F$65)+68,2),"月","火","水","木","金","土","日")</f>
        <v>木</v>
      </c>
      <c r="CD6" s="82" t="str">
        <f>CHOOSE(WEEKDAY(DATE($A$65,$D$65,$F$65)+69,2),"月","火","水","木","金","土","日")</f>
        <v>金</v>
      </c>
      <c r="CE6" s="82" t="str">
        <f>CHOOSE(WEEKDAY(DATE($A$65,$D$65,$F$65)+70,2),"月","火","水","木","金","土","日")</f>
        <v>土</v>
      </c>
      <c r="CF6" s="82" t="str">
        <f>CHOOSE(WEEKDAY(DATE($A$65,$D$65,$F$65)+71,2),"月","火","水","木","金","土","日")</f>
        <v>日</v>
      </c>
      <c r="CG6" s="82" t="str">
        <f>CHOOSE(WEEKDAY(DATE($A$65,$D$65,$F$65)+72,2),"月","火","水","木","金","土","日")</f>
        <v>月</v>
      </c>
      <c r="CH6" s="82" t="str">
        <f>CHOOSE(WEEKDAY(DATE($A$65,$D$65,$F$65)+73,2),"月","火","水","木","金","土","日")</f>
        <v>火</v>
      </c>
      <c r="CI6" s="82" t="str">
        <f>CHOOSE(WEEKDAY(DATE($A$65,$D$65,$F$65)+74,2),"月","火","水","木","金","土","日")</f>
        <v>水</v>
      </c>
      <c r="CJ6" s="82" t="str">
        <f>CHOOSE(WEEKDAY(DATE($A$65,$D$65,$F$65)+75,2),"月","火","水","木","金","土","日")</f>
        <v>木</v>
      </c>
      <c r="CK6" s="82" t="str">
        <f>CHOOSE(WEEKDAY(DATE($A$65,$D$65,$F$65)+76,2),"月","火","水","木","金","土","日")</f>
        <v>金</v>
      </c>
      <c r="CL6" s="82" t="str">
        <f>CHOOSE(WEEKDAY(DATE($A$65,$D$65,$F$65)+77,2),"月","火","水","木","金","土","日")</f>
        <v>土</v>
      </c>
      <c r="CM6" s="82" t="str">
        <f>CHOOSE(WEEKDAY(DATE($A$65,$D$65,$F$65)+78,2),"月","火","水","木","金","土","日")</f>
        <v>日</v>
      </c>
      <c r="CN6" s="82" t="str">
        <f>CHOOSE(WEEKDAY(DATE($A$65,$D$65,$F$65)+79,2),"月","火","水","木","金","土","日")</f>
        <v>月</v>
      </c>
      <c r="CO6" s="82" t="str">
        <f>CHOOSE(WEEKDAY(DATE($A$65,$D$65,$F$65)+80,2),"月","火","水","木","金","土","日")</f>
        <v>火</v>
      </c>
      <c r="CP6" s="82" t="str">
        <f>CHOOSE(WEEKDAY(DATE($A$65,$D$65,$F$65)+81,2),"月","火","水","木","金","土","日")</f>
        <v>水</v>
      </c>
      <c r="CQ6" s="82" t="str">
        <f>CHOOSE(WEEKDAY(DATE($A$65,$D$65,$F$65)+82,2),"月","火","水","木","金","土","日")</f>
        <v>木</v>
      </c>
      <c r="CR6" s="82" t="str">
        <f>CHOOSE(WEEKDAY(DATE($A$65,$D$65,$F$65)+83,2),"月","火","水","木","金","土","日")</f>
        <v>金</v>
      </c>
      <c r="CS6" s="82" t="str">
        <f>CHOOSE(WEEKDAY(DATE($A$65,$D$65,$F$65)+84,2),"月","火","水","木","金","土","日")</f>
        <v>土</v>
      </c>
      <c r="CT6" s="82" t="str">
        <f>CHOOSE(WEEKDAY(DATE($A$65,$D$65,$F$65)+85,2),"月","火","水","木","金","土","日")</f>
        <v>日</v>
      </c>
      <c r="CU6" s="82" t="str">
        <f>CHOOSE(WEEKDAY(DATE($A$65,$D$65,$F$65)+86,2),"月","火","水","木","金","土","日")</f>
        <v>月</v>
      </c>
      <c r="CV6" s="82" t="str">
        <f>CHOOSE(WEEKDAY(DATE($A$65,$D$65,$F$65)+87,2),"月","火","水","木","金","土","日")</f>
        <v>火</v>
      </c>
      <c r="CW6" s="82" t="str">
        <f>CHOOSE(WEEKDAY(DATE($A$65,$D$65,$F$65)+88,2),"月","火","水","木","金","土","日")</f>
        <v>水</v>
      </c>
      <c r="CX6" s="82" t="str">
        <f>CHOOSE(WEEKDAY(DATE($A$65,$D$65,$F$65)+89,2),"月","火","水","木","金","土","日")</f>
        <v>木</v>
      </c>
      <c r="CY6" s="82" t="str">
        <f>CHOOSE(WEEKDAY(DATE($A$65,$D$65,$F$65)+90,2),"月","火","水","木","金","土","日")</f>
        <v>金</v>
      </c>
      <c r="CZ6" s="83" t="str">
        <f>CHOOSE(WEEKDAY(DATE($A$65,$D$65,$F$65)+91,2),"月","火","水","木","金","土","日")</f>
        <v>土</v>
      </c>
      <c r="DA6" s="15"/>
      <c r="DB6" s="15"/>
      <c r="DC6" s="15"/>
      <c r="DD6" s="15"/>
      <c r="DE6" s="15"/>
      <c r="DF6" s="15"/>
      <c r="DG6" s="4"/>
      <c r="DH6" s="4"/>
    </row>
    <row r="7" spans="1:112" ht="18" customHeight="1">
      <c r="A7" s="114"/>
      <c r="B7" s="115"/>
      <c r="C7" s="115"/>
      <c r="D7" s="115"/>
      <c r="E7" s="115"/>
      <c r="F7" s="115"/>
      <c r="G7" s="115"/>
      <c r="H7" s="115"/>
      <c r="I7" s="120"/>
      <c r="J7" s="121"/>
      <c r="K7" s="121"/>
      <c r="L7" s="121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26"/>
      <c r="CY7" s="26"/>
      <c r="CZ7" s="48"/>
      <c r="DA7" s="22"/>
      <c r="DB7" s="22"/>
      <c r="DC7" s="22"/>
      <c r="DD7" s="22"/>
      <c r="DE7" s="22"/>
      <c r="DF7" s="22"/>
      <c r="DG7" s="4"/>
      <c r="DH7" s="4"/>
    </row>
    <row r="8" spans="1:112" ht="6" customHeight="1">
      <c r="A8" s="117"/>
      <c r="B8" s="118"/>
      <c r="C8" s="118"/>
      <c r="D8" s="118"/>
      <c r="E8" s="118"/>
      <c r="F8" s="118"/>
      <c r="G8" s="118"/>
      <c r="H8" s="118"/>
      <c r="I8" s="123"/>
      <c r="J8" s="118"/>
      <c r="K8" s="118"/>
      <c r="L8" s="118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49"/>
      <c r="DA8" s="22"/>
      <c r="DB8" s="22"/>
      <c r="DC8" s="22"/>
      <c r="DD8" s="22"/>
      <c r="DE8" s="22"/>
      <c r="DF8" s="22"/>
      <c r="DG8" s="4"/>
      <c r="DH8" s="4"/>
    </row>
    <row r="9" spans="1:112" ht="18" customHeight="1">
      <c r="A9" s="114"/>
      <c r="B9" s="115"/>
      <c r="C9" s="115"/>
      <c r="D9" s="115"/>
      <c r="E9" s="115"/>
      <c r="F9" s="115"/>
      <c r="G9" s="115"/>
      <c r="H9" s="115"/>
      <c r="I9" s="120"/>
      <c r="J9" s="121"/>
      <c r="K9" s="121"/>
      <c r="L9" s="121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26"/>
      <c r="CY9" s="26"/>
      <c r="CZ9" s="48"/>
      <c r="DA9" s="22"/>
      <c r="DB9" s="22"/>
      <c r="DC9" s="22"/>
      <c r="DD9" s="22"/>
      <c r="DE9" s="22"/>
      <c r="DF9" s="22"/>
      <c r="DG9" s="4"/>
      <c r="DH9" s="4"/>
    </row>
    <row r="10" spans="1:112" ht="6" customHeight="1">
      <c r="A10" s="117"/>
      <c r="B10" s="118"/>
      <c r="C10" s="118"/>
      <c r="D10" s="118"/>
      <c r="E10" s="118"/>
      <c r="F10" s="118"/>
      <c r="G10" s="118"/>
      <c r="H10" s="118"/>
      <c r="I10" s="123"/>
      <c r="J10" s="118"/>
      <c r="K10" s="118"/>
      <c r="L10" s="118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49"/>
      <c r="DA10" s="22"/>
      <c r="DB10" s="22"/>
      <c r="DC10" s="22"/>
      <c r="DD10" s="22"/>
      <c r="DE10" s="22"/>
      <c r="DF10" s="22"/>
      <c r="DG10" s="4"/>
      <c r="DH10" s="4"/>
    </row>
    <row r="11" spans="1:112" ht="18" customHeight="1">
      <c r="A11" s="114"/>
      <c r="B11" s="115"/>
      <c r="C11" s="115"/>
      <c r="D11" s="115"/>
      <c r="E11" s="115"/>
      <c r="F11" s="115"/>
      <c r="G11" s="115"/>
      <c r="H11" s="115"/>
      <c r="I11" s="120"/>
      <c r="J11" s="121"/>
      <c r="K11" s="121"/>
      <c r="L11" s="121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26"/>
      <c r="CY11" s="26"/>
      <c r="CZ11" s="48"/>
      <c r="DA11" s="22"/>
      <c r="DB11" s="22"/>
      <c r="DC11" s="22"/>
      <c r="DD11" s="22"/>
      <c r="DE11" s="22"/>
      <c r="DF11" s="22"/>
      <c r="DG11" s="4"/>
      <c r="DH11" s="4"/>
    </row>
    <row r="12" spans="1:112" ht="6" customHeight="1">
      <c r="A12" s="117"/>
      <c r="B12" s="118"/>
      <c r="C12" s="118"/>
      <c r="D12" s="118"/>
      <c r="E12" s="118"/>
      <c r="F12" s="118"/>
      <c r="G12" s="118"/>
      <c r="H12" s="118"/>
      <c r="I12" s="123"/>
      <c r="J12" s="118"/>
      <c r="K12" s="118"/>
      <c r="L12" s="118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49"/>
      <c r="DA12" s="22"/>
      <c r="DB12" s="22"/>
      <c r="DC12" s="22"/>
      <c r="DD12" s="22"/>
      <c r="DE12" s="22"/>
      <c r="DF12" s="22"/>
      <c r="DG12" s="4"/>
      <c r="DH12" s="4"/>
    </row>
    <row r="13" spans="1:112" ht="18" customHeight="1">
      <c r="A13" s="114"/>
      <c r="B13" s="115"/>
      <c r="C13" s="115"/>
      <c r="D13" s="115"/>
      <c r="E13" s="115"/>
      <c r="F13" s="115"/>
      <c r="G13" s="115"/>
      <c r="H13" s="115"/>
      <c r="I13" s="120"/>
      <c r="J13" s="121"/>
      <c r="K13" s="121"/>
      <c r="L13" s="121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  <c r="CY13" s="26"/>
      <c r="CZ13" s="48"/>
      <c r="DA13" s="22"/>
      <c r="DB13" s="22"/>
      <c r="DC13" s="22"/>
      <c r="DD13" s="22"/>
      <c r="DE13" s="22"/>
      <c r="DF13" s="22"/>
      <c r="DG13" s="4"/>
      <c r="DH13" s="4"/>
    </row>
    <row r="14" spans="1:112" ht="6" customHeight="1">
      <c r="A14" s="117"/>
      <c r="B14" s="118"/>
      <c r="C14" s="118"/>
      <c r="D14" s="118"/>
      <c r="E14" s="118"/>
      <c r="F14" s="118"/>
      <c r="G14" s="118"/>
      <c r="H14" s="118"/>
      <c r="I14" s="123"/>
      <c r="J14" s="118"/>
      <c r="K14" s="118"/>
      <c r="L14" s="118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49"/>
      <c r="DA14" s="22"/>
      <c r="DB14" s="22"/>
      <c r="DC14" s="22"/>
      <c r="DD14" s="22"/>
      <c r="DE14" s="22"/>
      <c r="DF14" s="22"/>
      <c r="DG14" s="4"/>
      <c r="DH14" s="4"/>
    </row>
    <row r="15" spans="1:112" ht="18" customHeight="1">
      <c r="A15" s="114"/>
      <c r="B15" s="115"/>
      <c r="C15" s="115"/>
      <c r="D15" s="115"/>
      <c r="E15" s="115"/>
      <c r="F15" s="115"/>
      <c r="G15" s="115"/>
      <c r="H15" s="115"/>
      <c r="I15" s="120"/>
      <c r="J15" s="121"/>
      <c r="K15" s="121"/>
      <c r="L15" s="121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26"/>
      <c r="CY15" s="26"/>
      <c r="CZ15" s="48"/>
      <c r="DA15" s="22"/>
      <c r="DB15" s="22"/>
      <c r="DC15" s="22"/>
      <c r="DD15" s="22"/>
      <c r="DE15" s="22"/>
      <c r="DF15" s="22"/>
      <c r="DG15" s="4"/>
      <c r="DH15" s="4"/>
    </row>
    <row r="16" spans="1:112" ht="6" customHeight="1">
      <c r="A16" s="117"/>
      <c r="B16" s="118"/>
      <c r="C16" s="118"/>
      <c r="D16" s="118"/>
      <c r="E16" s="118"/>
      <c r="F16" s="118"/>
      <c r="G16" s="118"/>
      <c r="H16" s="118"/>
      <c r="I16" s="123"/>
      <c r="J16" s="118"/>
      <c r="K16" s="118"/>
      <c r="L16" s="118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49"/>
      <c r="DA16" s="22"/>
      <c r="DB16" s="22"/>
      <c r="DC16" s="22"/>
      <c r="DD16" s="22"/>
      <c r="DE16" s="22"/>
      <c r="DF16" s="22"/>
      <c r="DG16" s="4"/>
      <c r="DH16" s="4"/>
    </row>
    <row r="17" spans="1:112" ht="18" customHeight="1">
      <c r="A17" s="114"/>
      <c r="B17" s="115"/>
      <c r="C17" s="115"/>
      <c r="D17" s="115"/>
      <c r="E17" s="115"/>
      <c r="F17" s="115"/>
      <c r="G17" s="115"/>
      <c r="H17" s="115"/>
      <c r="I17" s="120"/>
      <c r="J17" s="121"/>
      <c r="K17" s="121"/>
      <c r="L17" s="121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26"/>
      <c r="CY17" s="26"/>
      <c r="CZ17" s="48"/>
      <c r="DA17" s="22"/>
      <c r="DB17" s="22"/>
      <c r="DC17" s="22"/>
      <c r="DD17" s="22"/>
      <c r="DE17" s="22"/>
      <c r="DF17" s="22"/>
      <c r="DG17" s="4"/>
      <c r="DH17" s="4"/>
    </row>
    <row r="18" spans="1:112" ht="6" customHeight="1">
      <c r="A18" s="117"/>
      <c r="B18" s="118"/>
      <c r="C18" s="118"/>
      <c r="D18" s="118"/>
      <c r="E18" s="118"/>
      <c r="F18" s="118"/>
      <c r="G18" s="118"/>
      <c r="H18" s="118"/>
      <c r="I18" s="123"/>
      <c r="J18" s="118"/>
      <c r="K18" s="118"/>
      <c r="L18" s="118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49"/>
      <c r="DA18" s="22"/>
      <c r="DB18" s="22"/>
      <c r="DC18" s="22"/>
      <c r="DD18" s="22"/>
      <c r="DE18" s="22"/>
      <c r="DF18" s="22"/>
      <c r="DG18" s="4"/>
      <c r="DH18" s="4"/>
    </row>
    <row r="19" spans="1:112" ht="18" customHeight="1">
      <c r="A19" s="114"/>
      <c r="B19" s="115"/>
      <c r="C19" s="115"/>
      <c r="D19" s="115"/>
      <c r="E19" s="115"/>
      <c r="F19" s="115"/>
      <c r="G19" s="115"/>
      <c r="H19" s="115"/>
      <c r="I19" s="120"/>
      <c r="J19" s="121"/>
      <c r="K19" s="121"/>
      <c r="L19" s="121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  <c r="CZ19" s="48"/>
      <c r="DA19" s="22"/>
      <c r="DB19" s="22"/>
      <c r="DC19" s="22"/>
      <c r="DD19" s="22"/>
      <c r="DE19" s="22"/>
      <c r="DF19" s="22"/>
      <c r="DG19" s="4"/>
      <c r="DH19" s="4"/>
    </row>
    <row r="20" spans="1:112" ht="6" customHeight="1">
      <c r="A20" s="117"/>
      <c r="B20" s="118"/>
      <c r="C20" s="118"/>
      <c r="D20" s="118"/>
      <c r="E20" s="118"/>
      <c r="F20" s="118"/>
      <c r="G20" s="118"/>
      <c r="H20" s="118"/>
      <c r="I20" s="123"/>
      <c r="J20" s="118"/>
      <c r="K20" s="118"/>
      <c r="L20" s="118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27"/>
      <c r="CY20" s="27"/>
      <c r="CZ20" s="49"/>
      <c r="DA20" s="22"/>
      <c r="DB20" s="22"/>
      <c r="DC20" s="22"/>
      <c r="DD20" s="22"/>
      <c r="DE20" s="22"/>
      <c r="DF20" s="22"/>
      <c r="DG20" s="4"/>
      <c r="DH20" s="4"/>
    </row>
    <row r="21" spans="1:112" ht="18" customHeight="1">
      <c r="A21" s="114"/>
      <c r="B21" s="115"/>
      <c r="C21" s="115"/>
      <c r="D21" s="115"/>
      <c r="E21" s="115"/>
      <c r="F21" s="115"/>
      <c r="G21" s="115"/>
      <c r="H21" s="115"/>
      <c r="I21" s="120"/>
      <c r="J21" s="121"/>
      <c r="K21" s="121"/>
      <c r="L21" s="121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48"/>
      <c r="DA21" s="22"/>
      <c r="DB21" s="22"/>
      <c r="DC21" s="22"/>
      <c r="DD21" s="22"/>
      <c r="DE21" s="22"/>
      <c r="DF21" s="22"/>
      <c r="DG21" s="4"/>
      <c r="DH21" s="4"/>
    </row>
    <row r="22" spans="1:112" ht="6" customHeight="1">
      <c r="A22" s="117"/>
      <c r="B22" s="118"/>
      <c r="C22" s="118"/>
      <c r="D22" s="118"/>
      <c r="E22" s="118"/>
      <c r="F22" s="118"/>
      <c r="G22" s="118"/>
      <c r="H22" s="118"/>
      <c r="I22" s="123"/>
      <c r="J22" s="118"/>
      <c r="K22" s="118"/>
      <c r="L22" s="118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27"/>
      <c r="CY22" s="27"/>
      <c r="CZ22" s="49"/>
      <c r="DA22" s="22"/>
      <c r="DB22" s="22"/>
      <c r="DC22" s="22"/>
      <c r="DD22" s="22"/>
      <c r="DE22" s="22"/>
      <c r="DF22" s="22"/>
      <c r="DG22" s="4"/>
      <c r="DH22" s="4"/>
    </row>
    <row r="23" spans="1:112" ht="18" customHeight="1">
      <c r="A23" s="114"/>
      <c r="B23" s="115"/>
      <c r="C23" s="115"/>
      <c r="D23" s="115"/>
      <c r="E23" s="115"/>
      <c r="F23" s="115"/>
      <c r="G23" s="115"/>
      <c r="H23" s="115"/>
      <c r="I23" s="120"/>
      <c r="J23" s="121"/>
      <c r="K23" s="121"/>
      <c r="L23" s="121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26"/>
      <c r="CY23" s="26"/>
      <c r="CZ23" s="48"/>
      <c r="DA23" s="22"/>
      <c r="DB23" s="22"/>
      <c r="DC23" s="22"/>
      <c r="DD23" s="22"/>
      <c r="DE23" s="22"/>
      <c r="DF23" s="22"/>
      <c r="DG23" s="4"/>
      <c r="DH23" s="4"/>
    </row>
    <row r="24" spans="1:112" ht="6" customHeight="1">
      <c r="A24" s="117"/>
      <c r="B24" s="118"/>
      <c r="C24" s="118"/>
      <c r="D24" s="118"/>
      <c r="E24" s="118"/>
      <c r="F24" s="118"/>
      <c r="G24" s="118"/>
      <c r="H24" s="118"/>
      <c r="I24" s="123"/>
      <c r="J24" s="118"/>
      <c r="K24" s="118"/>
      <c r="L24" s="118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27"/>
      <c r="CY24" s="27"/>
      <c r="CZ24" s="49"/>
      <c r="DA24" s="22"/>
      <c r="DB24" s="22"/>
      <c r="DC24" s="22"/>
      <c r="DD24" s="22"/>
      <c r="DE24" s="22"/>
      <c r="DF24" s="22"/>
      <c r="DG24" s="4"/>
      <c r="DH24" s="4"/>
    </row>
    <row r="25" spans="1:112" ht="18" customHeight="1">
      <c r="A25" s="114"/>
      <c r="B25" s="115"/>
      <c r="C25" s="115"/>
      <c r="D25" s="115"/>
      <c r="E25" s="115"/>
      <c r="F25" s="115"/>
      <c r="G25" s="115"/>
      <c r="H25" s="115"/>
      <c r="I25" s="120"/>
      <c r="J25" s="121"/>
      <c r="K25" s="121"/>
      <c r="L25" s="121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48"/>
      <c r="DA25" s="22"/>
      <c r="DB25" s="22"/>
      <c r="DC25" s="22"/>
      <c r="DD25" s="22"/>
      <c r="DE25" s="22"/>
      <c r="DF25" s="22"/>
      <c r="DG25" s="4"/>
      <c r="DH25" s="4"/>
    </row>
    <row r="26" spans="1:112" ht="6" customHeight="1">
      <c r="A26" s="117"/>
      <c r="B26" s="118"/>
      <c r="C26" s="118"/>
      <c r="D26" s="118"/>
      <c r="E26" s="118"/>
      <c r="F26" s="118"/>
      <c r="G26" s="118"/>
      <c r="H26" s="118"/>
      <c r="I26" s="123"/>
      <c r="J26" s="118"/>
      <c r="K26" s="118"/>
      <c r="L26" s="118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49"/>
      <c r="DA26" s="22"/>
      <c r="DB26" s="22"/>
      <c r="DC26" s="22"/>
      <c r="DD26" s="22"/>
      <c r="DE26" s="22"/>
      <c r="DF26" s="22"/>
      <c r="DG26" s="4"/>
      <c r="DH26" s="4"/>
    </row>
    <row r="27" spans="1:112" ht="18" customHeight="1">
      <c r="A27" s="114"/>
      <c r="B27" s="115"/>
      <c r="C27" s="115"/>
      <c r="D27" s="115"/>
      <c r="E27" s="115"/>
      <c r="F27" s="115"/>
      <c r="G27" s="115"/>
      <c r="H27" s="115"/>
      <c r="I27" s="120"/>
      <c r="J27" s="121"/>
      <c r="K27" s="121"/>
      <c r="L27" s="121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26"/>
      <c r="CY27" s="26"/>
      <c r="CZ27" s="48"/>
      <c r="DA27" s="22"/>
      <c r="DB27" s="22"/>
      <c r="DC27" s="22"/>
      <c r="DD27" s="22"/>
      <c r="DE27" s="22"/>
      <c r="DF27" s="22"/>
      <c r="DG27" s="4"/>
      <c r="DH27" s="4"/>
    </row>
    <row r="28" spans="1:112" ht="6" customHeight="1">
      <c r="A28" s="117"/>
      <c r="B28" s="118"/>
      <c r="C28" s="118"/>
      <c r="D28" s="118"/>
      <c r="E28" s="118"/>
      <c r="F28" s="118"/>
      <c r="G28" s="118"/>
      <c r="H28" s="118"/>
      <c r="I28" s="123"/>
      <c r="J28" s="118"/>
      <c r="K28" s="118"/>
      <c r="L28" s="118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27"/>
      <c r="CY28" s="27"/>
      <c r="CZ28" s="49"/>
      <c r="DA28" s="22"/>
      <c r="DB28" s="22"/>
      <c r="DC28" s="22"/>
      <c r="DD28" s="22"/>
      <c r="DE28" s="22"/>
      <c r="DF28" s="22"/>
      <c r="DG28" s="4"/>
      <c r="DH28" s="4"/>
    </row>
    <row r="29" spans="1:112" ht="18" customHeight="1">
      <c r="A29" s="114"/>
      <c r="B29" s="115"/>
      <c r="C29" s="115"/>
      <c r="D29" s="115"/>
      <c r="E29" s="115"/>
      <c r="F29" s="115"/>
      <c r="G29" s="115"/>
      <c r="H29" s="115"/>
      <c r="I29" s="120"/>
      <c r="J29" s="121"/>
      <c r="K29" s="121"/>
      <c r="L29" s="121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26"/>
      <c r="CY29" s="26"/>
      <c r="CZ29" s="48"/>
      <c r="DA29" s="22"/>
      <c r="DB29" s="22"/>
      <c r="DC29" s="22"/>
      <c r="DD29" s="22"/>
      <c r="DE29" s="22"/>
      <c r="DF29" s="22"/>
      <c r="DG29" s="4"/>
      <c r="DH29" s="4"/>
    </row>
    <row r="30" spans="1:112" ht="6" customHeight="1">
      <c r="A30" s="117"/>
      <c r="B30" s="118"/>
      <c r="C30" s="118"/>
      <c r="D30" s="118"/>
      <c r="E30" s="118"/>
      <c r="F30" s="118"/>
      <c r="G30" s="118"/>
      <c r="H30" s="118"/>
      <c r="I30" s="123"/>
      <c r="J30" s="118"/>
      <c r="K30" s="118"/>
      <c r="L30" s="118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49"/>
      <c r="DA30" s="22"/>
      <c r="DB30" s="22"/>
      <c r="DC30" s="22"/>
      <c r="DD30" s="22"/>
      <c r="DE30" s="22"/>
      <c r="DF30" s="22"/>
      <c r="DG30" s="4"/>
      <c r="DH30" s="4"/>
    </row>
    <row r="31" spans="1:112" ht="18" customHeight="1">
      <c r="A31" s="114"/>
      <c r="B31" s="115"/>
      <c r="C31" s="115"/>
      <c r="D31" s="115"/>
      <c r="E31" s="115"/>
      <c r="F31" s="115"/>
      <c r="G31" s="115"/>
      <c r="H31" s="115"/>
      <c r="I31" s="120"/>
      <c r="J31" s="121"/>
      <c r="K31" s="121"/>
      <c r="L31" s="121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26"/>
      <c r="CY31" s="26"/>
      <c r="CZ31" s="48"/>
      <c r="DA31" s="22"/>
      <c r="DB31" s="22"/>
      <c r="DC31" s="22"/>
      <c r="DD31" s="22"/>
      <c r="DE31" s="22"/>
      <c r="DF31" s="22"/>
      <c r="DG31" s="4"/>
      <c r="DH31" s="4"/>
    </row>
    <row r="32" spans="1:112" ht="6" customHeight="1">
      <c r="A32" s="117"/>
      <c r="B32" s="118"/>
      <c r="C32" s="118"/>
      <c r="D32" s="118"/>
      <c r="E32" s="118"/>
      <c r="F32" s="118"/>
      <c r="G32" s="118"/>
      <c r="H32" s="118"/>
      <c r="I32" s="123"/>
      <c r="J32" s="118"/>
      <c r="K32" s="118"/>
      <c r="L32" s="118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27"/>
      <c r="CY32" s="27"/>
      <c r="CZ32" s="49"/>
      <c r="DA32" s="22"/>
      <c r="DB32" s="22"/>
      <c r="DC32" s="22"/>
      <c r="DD32" s="22"/>
      <c r="DE32" s="22"/>
      <c r="DF32" s="22"/>
      <c r="DG32" s="4"/>
      <c r="DH32" s="4"/>
    </row>
    <row r="33" spans="1:112" ht="18" customHeight="1">
      <c r="A33" s="114"/>
      <c r="B33" s="115"/>
      <c r="C33" s="115"/>
      <c r="D33" s="115"/>
      <c r="E33" s="115"/>
      <c r="F33" s="115"/>
      <c r="G33" s="115"/>
      <c r="H33" s="115"/>
      <c r="I33" s="120"/>
      <c r="J33" s="121"/>
      <c r="K33" s="121"/>
      <c r="L33" s="121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26"/>
      <c r="CY33" s="26"/>
      <c r="CZ33" s="48"/>
      <c r="DA33" s="22"/>
      <c r="DB33" s="22"/>
      <c r="DC33" s="22"/>
      <c r="DD33" s="22"/>
      <c r="DE33" s="22"/>
      <c r="DF33" s="22"/>
      <c r="DG33" s="4"/>
      <c r="DH33" s="4"/>
    </row>
    <row r="34" spans="1:112" ht="6" customHeight="1">
      <c r="A34" s="117"/>
      <c r="B34" s="118"/>
      <c r="C34" s="118"/>
      <c r="D34" s="118"/>
      <c r="E34" s="118"/>
      <c r="F34" s="118"/>
      <c r="G34" s="118"/>
      <c r="H34" s="118"/>
      <c r="I34" s="123"/>
      <c r="J34" s="118"/>
      <c r="K34" s="118"/>
      <c r="L34" s="118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27"/>
      <c r="CY34" s="27"/>
      <c r="CZ34" s="49"/>
      <c r="DA34" s="22"/>
      <c r="DB34" s="22"/>
      <c r="DC34" s="22"/>
      <c r="DD34" s="22"/>
      <c r="DE34" s="22"/>
      <c r="DF34" s="22"/>
      <c r="DG34" s="4"/>
      <c r="DH34" s="4"/>
    </row>
    <row r="35" spans="1:112" ht="18" customHeight="1">
      <c r="A35" s="114"/>
      <c r="B35" s="115"/>
      <c r="C35" s="115"/>
      <c r="D35" s="115"/>
      <c r="E35" s="115"/>
      <c r="F35" s="115"/>
      <c r="G35" s="115"/>
      <c r="H35" s="115"/>
      <c r="I35" s="120"/>
      <c r="J35" s="121"/>
      <c r="K35" s="121"/>
      <c r="L35" s="121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48"/>
      <c r="DA35" s="22"/>
      <c r="DB35" s="22"/>
      <c r="DC35" s="22"/>
      <c r="DD35" s="22"/>
      <c r="DE35" s="22"/>
      <c r="DF35" s="22"/>
      <c r="DG35" s="4"/>
      <c r="DH35" s="4"/>
    </row>
    <row r="36" spans="1:112" ht="6" customHeight="1">
      <c r="A36" s="117"/>
      <c r="B36" s="118"/>
      <c r="C36" s="118"/>
      <c r="D36" s="118"/>
      <c r="E36" s="118"/>
      <c r="F36" s="118"/>
      <c r="G36" s="118"/>
      <c r="H36" s="118"/>
      <c r="I36" s="123"/>
      <c r="J36" s="118"/>
      <c r="K36" s="118"/>
      <c r="L36" s="118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49"/>
      <c r="DA36" s="22"/>
      <c r="DB36" s="22"/>
      <c r="DC36" s="22"/>
      <c r="DD36" s="22"/>
      <c r="DE36" s="22"/>
      <c r="DF36" s="22"/>
      <c r="DG36" s="4"/>
      <c r="DH36" s="4"/>
    </row>
    <row r="37" spans="1:112" ht="18" customHeight="1">
      <c r="A37" s="114"/>
      <c r="B37" s="115"/>
      <c r="C37" s="115"/>
      <c r="D37" s="115"/>
      <c r="E37" s="115"/>
      <c r="F37" s="115"/>
      <c r="G37" s="115"/>
      <c r="H37" s="115"/>
      <c r="I37" s="120"/>
      <c r="J37" s="121"/>
      <c r="K37" s="121"/>
      <c r="L37" s="121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26"/>
      <c r="CY37" s="26"/>
      <c r="CZ37" s="48"/>
      <c r="DA37" s="22"/>
      <c r="DB37" s="22"/>
      <c r="DC37" s="22"/>
      <c r="DD37" s="22"/>
      <c r="DE37" s="22"/>
      <c r="DF37" s="22"/>
      <c r="DG37" s="4"/>
      <c r="DH37" s="4"/>
    </row>
    <row r="38" spans="1:112" ht="6" customHeight="1">
      <c r="A38" s="117"/>
      <c r="B38" s="118"/>
      <c r="C38" s="118"/>
      <c r="D38" s="118"/>
      <c r="E38" s="118"/>
      <c r="F38" s="118"/>
      <c r="G38" s="118"/>
      <c r="H38" s="118"/>
      <c r="I38" s="123"/>
      <c r="J38" s="118"/>
      <c r="K38" s="118"/>
      <c r="L38" s="118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27"/>
      <c r="CY38" s="27"/>
      <c r="CZ38" s="49"/>
      <c r="DA38" s="22"/>
      <c r="DB38" s="22"/>
      <c r="DC38" s="22"/>
      <c r="DD38" s="22"/>
      <c r="DE38" s="22"/>
      <c r="DF38" s="22"/>
      <c r="DG38" s="4"/>
      <c r="DH38" s="4"/>
    </row>
    <row r="39" spans="1:112" ht="18" customHeight="1">
      <c r="A39" s="114"/>
      <c r="B39" s="115"/>
      <c r="C39" s="115"/>
      <c r="D39" s="115"/>
      <c r="E39" s="115"/>
      <c r="F39" s="115"/>
      <c r="G39" s="115"/>
      <c r="H39" s="115"/>
      <c r="I39" s="120"/>
      <c r="J39" s="121"/>
      <c r="K39" s="121"/>
      <c r="L39" s="121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26"/>
      <c r="CY39" s="26"/>
      <c r="CZ39" s="48"/>
      <c r="DA39" s="22"/>
      <c r="DB39" s="22"/>
      <c r="DC39" s="22"/>
      <c r="DD39" s="22"/>
      <c r="DE39" s="22"/>
      <c r="DF39" s="22"/>
      <c r="DG39" s="4"/>
      <c r="DH39" s="4"/>
    </row>
    <row r="40" spans="1:112" ht="6" customHeight="1">
      <c r="A40" s="117"/>
      <c r="B40" s="118"/>
      <c r="C40" s="118"/>
      <c r="D40" s="118"/>
      <c r="E40" s="118"/>
      <c r="F40" s="118"/>
      <c r="G40" s="118"/>
      <c r="H40" s="118"/>
      <c r="I40" s="123"/>
      <c r="J40" s="118"/>
      <c r="K40" s="118"/>
      <c r="L40" s="118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49"/>
      <c r="DA40" s="22"/>
      <c r="DB40" s="22"/>
      <c r="DC40" s="22"/>
      <c r="DD40" s="22"/>
      <c r="DE40" s="22"/>
      <c r="DF40" s="22"/>
      <c r="DG40" s="4"/>
      <c r="DH40" s="4"/>
    </row>
    <row r="41" spans="1:112" ht="18" customHeight="1">
      <c r="A41" s="114"/>
      <c r="B41" s="115"/>
      <c r="C41" s="115"/>
      <c r="D41" s="115"/>
      <c r="E41" s="115"/>
      <c r="F41" s="115"/>
      <c r="G41" s="115"/>
      <c r="H41" s="115"/>
      <c r="I41" s="120"/>
      <c r="J41" s="121"/>
      <c r="K41" s="121"/>
      <c r="L41" s="121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26"/>
      <c r="CY41" s="26"/>
      <c r="CZ41" s="48"/>
      <c r="DA41" s="22"/>
      <c r="DB41" s="22"/>
      <c r="DC41" s="22"/>
      <c r="DD41" s="22"/>
      <c r="DE41" s="22"/>
      <c r="DF41" s="22"/>
      <c r="DG41" s="4"/>
      <c r="DH41" s="4"/>
    </row>
    <row r="42" spans="1:112" ht="6" customHeight="1">
      <c r="A42" s="117"/>
      <c r="B42" s="118"/>
      <c r="C42" s="118"/>
      <c r="D42" s="118"/>
      <c r="E42" s="118"/>
      <c r="F42" s="118"/>
      <c r="G42" s="118"/>
      <c r="H42" s="118"/>
      <c r="I42" s="123"/>
      <c r="J42" s="118"/>
      <c r="K42" s="118"/>
      <c r="L42" s="118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27"/>
      <c r="CY42" s="27"/>
      <c r="CZ42" s="49"/>
      <c r="DA42" s="22"/>
      <c r="DB42" s="22"/>
      <c r="DC42" s="22"/>
      <c r="DD42" s="22"/>
      <c r="DE42" s="22"/>
      <c r="DF42" s="22"/>
      <c r="DG42" s="4"/>
      <c r="DH42" s="4"/>
    </row>
    <row r="43" spans="1:112" ht="18" customHeight="1">
      <c r="A43" s="114"/>
      <c r="B43" s="115"/>
      <c r="C43" s="115"/>
      <c r="D43" s="115"/>
      <c r="E43" s="115"/>
      <c r="F43" s="115"/>
      <c r="G43" s="115"/>
      <c r="H43" s="115"/>
      <c r="I43" s="120"/>
      <c r="J43" s="121"/>
      <c r="K43" s="121"/>
      <c r="L43" s="121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26"/>
      <c r="CY43" s="26"/>
      <c r="CZ43" s="48"/>
      <c r="DA43" s="22"/>
      <c r="DB43" s="22"/>
      <c r="DC43" s="22"/>
      <c r="DD43" s="22"/>
      <c r="DE43" s="22"/>
      <c r="DF43" s="22"/>
      <c r="DG43" s="4"/>
      <c r="DH43" s="4"/>
    </row>
    <row r="44" spans="1:112" ht="6" customHeight="1">
      <c r="A44" s="117"/>
      <c r="B44" s="118"/>
      <c r="C44" s="118"/>
      <c r="D44" s="118"/>
      <c r="E44" s="118"/>
      <c r="F44" s="118"/>
      <c r="G44" s="118"/>
      <c r="H44" s="118"/>
      <c r="I44" s="123"/>
      <c r="J44" s="118"/>
      <c r="K44" s="118"/>
      <c r="L44" s="118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27"/>
      <c r="CY44" s="27"/>
      <c r="CZ44" s="49"/>
      <c r="DA44" s="22"/>
      <c r="DB44" s="22"/>
      <c r="DC44" s="22"/>
      <c r="DD44" s="22"/>
      <c r="DE44" s="22"/>
      <c r="DF44" s="22"/>
      <c r="DG44" s="4"/>
      <c r="DH44" s="4"/>
    </row>
    <row r="45" spans="1:112" ht="18" customHeight="1">
      <c r="A45" s="114"/>
      <c r="B45" s="115"/>
      <c r="C45" s="115"/>
      <c r="D45" s="115"/>
      <c r="E45" s="115"/>
      <c r="F45" s="115"/>
      <c r="G45" s="115"/>
      <c r="H45" s="115"/>
      <c r="I45" s="120"/>
      <c r="J45" s="121"/>
      <c r="K45" s="121"/>
      <c r="L45" s="121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26"/>
      <c r="CY45" s="26"/>
      <c r="CZ45" s="48"/>
      <c r="DA45" s="22"/>
      <c r="DB45" s="22"/>
      <c r="DC45" s="22"/>
      <c r="DD45" s="22"/>
      <c r="DE45" s="22"/>
      <c r="DF45" s="22"/>
      <c r="DG45" s="4"/>
      <c r="DH45" s="4"/>
    </row>
    <row r="46" spans="1:112" ht="6" customHeight="1">
      <c r="A46" s="117"/>
      <c r="B46" s="118"/>
      <c r="C46" s="118"/>
      <c r="D46" s="118"/>
      <c r="E46" s="118"/>
      <c r="F46" s="118"/>
      <c r="G46" s="118"/>
      <c r="H46" s="118"/>
      <c r="I46" s="123"/>
      <c r="J46" s="118"/>
      <c r="K46" s="118"/>
      <c r="L46" s="118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27"/>
      <c r="CY46" s="27"/>
      <c r="CZ46" s="49"/>
      <c r="DA46" s="22"/>
      <c r="DB46" s="22"/>
      <c r="DC46" s="22"/>
      <c r="DD46" s="22"/>
      <c r="DE46" s="22"/>
      <c r="DF46" s="22"/>
      <c r="DG46" s="4"/>
      <c r="DH46" s="4"/>
    </row>
    <row r="47" spans="1:112" ht="18" customHeight="1">
      <c r="A47" s="114"/>
      <c r="B47" s="115"/>
      <c r="C47" s="115"/>
      <c r="D47" s="115"/>
      <c r="E47" s="115"/>
      <c r="F47" s="115"/>
      <c r="G47" s="115"/>
      <c r="H47" s="115"/>
      <c r="I47" s="120"/>
      <c r="J47" s="121"/>
      <c r="K47" s="121"/>
      <c r="L47" s="121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26"/>
      <c r="CY47" s="26"/>
      <c r="CZ47" s="48"/>
      <c r="DA47" s="22"/>
      <c r="DB47" s="22"/>
      <c r="DC47" s="22"/>
      <c r="DD47" s="22"/>
      <c r="DE47" s="22"/>
      <c r="DF47" s="22"/>
      <c r="DG47" s="4"/>
      <c r="DH47" s="4"/>
    </row>
    <row r="48" spans="1:112" ht="6" customHeight="1">
      <c r="A48" s="117"/>
      <c r="B48" s="118"/>
      <c r="C48" s="118"/>
      <c r="D48" s="118"/>
      <c r="E48" s="118"/>
      <c r="F48" s="118"/>
      <c r="G48" s="118"/>
      <c r="H48" s="118"/>
      <c r="I48" s="123"/>
      <c r="J48" s="118"/>
      <c r="K48" s="118"/>
      <c r="L48" s="118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27"/>
      <c r="CY48" s="27"/>
      <c r="CZ48" s="49"/>
      <c r="DA48" s="22"/>
      <c r="DB48" s="22"/>
      <c r="DC48" s="22"/>
      <c r="DD48" s="22"/>
      <c r="DE48" s="22"/>
      <c r="DF48" s="22"/>
      <c r="DG48" s="4"/>
      <c r="DH48" s="4"/>
    </row>
    <row r="49" spans="1:112" ht="18" customHeight="1">
      <c r="A49" s="114"/>
      <c r="B49" s="115"/>
      <c r="C49" s="115"/>
      <c r="D49" s="115"/>
      <c r="E49" s="115"/>
      <c r="F49" s="115"/>
      <c r="G49" s="115"/>
      <c r="H49" s="115"/>
      <c r="I49" s="120"/>
      <c r="J49" s="121"/>
      <c r="K49" s="121"/>
      <c r="L49" s="121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26"/>
      <c r="CY49" s="26"/>
      <c r="CZ49" s="48"/>
      <c r="DA49" s="22"/>
      <c r="DB49" s="22"/>
      <c r="DC49" s="22"/>
      <c r="DD49" s="22"/>
      <c r="DE49" s="22"/>
      <c r="DF49" s="22"/>
      <c r="DG49" s="4"/>
      <c r="DH49" s="4"/>
    </row>
    <row r="50" spans="1:112" ht="6" customHeight="1">
      <c r="A50" s="117"/>
      <c r="B50" s="118"/>
      <c r="C50" s="118"/>
      <c r="D50" s="118"/>
      <c r="E50" s="118"/>
      <c r="F50" s="118"/>
      <c r="G50" s="118"/>
      <c r="H50" s="118"/>
      <c r="I50" s="123"/>
      <c r="J50" s="118"/>
      <c r="K50" s="118"/>
      <c r="L50" s="118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27"/>
      <c r="CY50" s="27"/>
      <c r="CZ50" s="49"/>
      <c r="DA50" s="22"/>
      <c r="DB50" s="22"/>
      <c r="DC50" s="22"/>
      <c r="DD50" s="22"/>
      <c r="DE50" s="22"/>
      <c r="DF50" s="22"/>
      <c r="DG50" s="4"/>
      <c r="DH50" s="4"/>
    </row>
    <row r="51" spans="1:112" ht="18" customHeight="1">
      <c r="A51" s="114"/>
      <c r="B51" s="115"/>
      <c r="C51" s="115"/>
      <c r="D51" s="115"/>
      <c r="E51" s="115"/>
      <c r="F51" s="115"/>
      <c r="G51" s="115"/>
      <c r="H51" s="115"/>
      <c r="I51" s="120"/>
      <c r="J51" s="121"/>
      <c r="K51" s="121"/>
      <c r="L51" s="121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  <c r="CZ51" s="48"/>
      <c r="DA51" s="22"/>
      <c r="DB51" s="22"/>
      <c r="DC51" s="22"/>
      <c r="DD51" s="22"/>
      <c r="DE51" s="22"/>
      <c r="DF51" s="22"/>
      <c r="DG51" s="4"/>
      <c r="DH51" s="4"/>
    </row>
    <row r="52" spans="1:112" ht="6" customHeight="1">
      <c r="A52" s="117"/>
      <c r="B52" s="118"/>
      <c r="C52" s="118"/>
      <c r="D52" s="118"/>
      <c r="E52" s="118"/>
      <c r="F52" s="118"/>
      <c r="G52" s="118"/>
      <c r="H52" s="118"/>
      <c r="I52" s="123"/>
      <c r="J52" s="118"/>
      <c r="K52" s="118"/>
      <c r="L52" s="118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27"/>
      <c r="CY52" s="27"/>
      <c r="CZ52" s="49"/>
      <c r="DA52" s="22"/>
      <c r="DB52" s="22"/>
      <c r="DC52" s="22"/>
      <c r="DD52" s="22"/>
      <c r="DE52" s="22"/>
      <c r="DF52" s="22"/>
      <c r="DG52" s="4"/>
      <c r="DH52" s="4"/>
    </row>
    <row r="53" spans="1:112" ht="18" customHeight="1">
      <c r="A53" s="114"/>
      <c r="B53" s="115"/>
      <c r="C53" s="115"/>
      <c r="D53" s="115"/>
      <c r="E53" s="115"/>
      <c r="F53" s="115"/>
      <c r="G53" s="115"/>
      <c r="H53" s="115"/>
      <c r="I53" s="120"/>
      <c r="J53" s="121"/>
      <c r="K53" s="121"/>
      <c r="L53" s="121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26"/>
      <c r="CY53" s="26"/>
      <c r="CZ53" s="48"/>
      <c r="DA53" s="22"/>
      <c r="DB53" s="22"/>
      <c r="DC53" s="22"/>
      <c r="DD53" s="22"/>
      <c r="DE53" s="22"/>
      <c r="DF53" s="22"/>
      <c r="DG53" s="4"/>
      <c r="DH53" s="4"/>
    </row>
    <row r="54" spans="1:112" ht="6" customHeight="1">
      <c r="A54" s="117"/>
      <c r="B54" s="118"/>
      <c r="C54" s="118"/>
      <c r="D54" s="118"/>
      <c r="E54" s="118"/>
      <c r="F54" s="118"/>
      <c r="G54" s="118"/>
      <c r="H54" s="118"/>
      <c r="I54" s="123"/>
      <c r="J54" s="118"/>
      <c r="K54" s="118"/>
      <c r="L54" s="118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27"/>
      <c r="CY54" s="27"/>
      <c r="CZ54" s="49"/>
      <c r="DA54" s="22"/>
      <c r="DB54" s="22"/>
      <c r="DC54" s="22"/>
      <c r="DD54" s="22"/>
      <c r="DE54" s="22"/>
      <c r="DF54" s="22"/>
      <c r="DG54" s="4"/>
      <c r="DH54" s="4"/>
    </row>
    <row r="55" spans="1:112" ht="18" customHeight="1">
      <c r="A55" s="114"/>
      <c r="B55" s="115"/>
      <c r="C55" s="115"/>
      <c r="D55" s="115"/>
      <c r="E55" s="115"/>
      <c r="F55" s="115"/>
      <c r="G55" s="115"/>
      <c r="H55" s="115"/>
      <c r="I55" s="120"/>
      <c r="J55" s="121"/>
      <c r="K55" s="121"/>
      <c r="L55" s="121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26"/>
      <c r="CY55" s="26"/>
      <c r="CZ55" s="48"/>
      <c r="DA55" s="22"/>
      <c r="DB55" s="22"/>
      <c r="DC55" s="22"/>
      <c r="DD55" s="22"/>
      <c r="DE55" s="22"/>
      <c r="DF55" s="22"/>
      <c r="DG55" s="4"/>
      <c r="DH55" s="4"/>
    </row>
    <row r="56" spans="1:112" ht="6" customHeight="1">
      <c r="A56" s="117"/>
      <c r="B56" s="118"/>
      <c r="C56" s="118"/>
      <c r="D56" s="118"/>
      <c r="E56" s="118"/>
      <c r="F56" s="118"/>
      <c r="G56" s="118"/>
      <c r="H56" s="118"/>
      <c r="I56" s="123"/>
      <c r="J56" s="118"/>
      <c r="K56" s="118"/>
      <c r="L56" s="118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27"/>
      <c r="CY56" s="27"/>
      <c r="CZ56" s="49"/>
      <c r="DA56" s="22"/>
      <c r="DB56" s="22"/>
      <c r="DC56" s="22"/>
      <c r="DD56" s="22"/>
      <c r="DE56" s="22"/>
      <c r="DF56" s="22"/>
      <c r="DG56" s="4"/>
      <c r="DH56" s="4"/>
    </row>
    <row r="57" spans="1:112" ht="16.5" customHeight="1">
      <c r="A57" s="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23"/>
      <c r="CR57" s="23"/>
      <c r="CS57" s="4"/>
      <c r="CT57" s="4"/>
      <c r="CU57" s="4"/>
      <c r="CV57" s="4"/>
      <c r="CW57" s="4"/>
      <c r="CX57" s="4"/>
      <c r="CY57" s="4"/>
      <c r="CZ57" s="5"/>
      <c r="DA57" s="4"/>
      <c r="DB57" s="4"/>
      <c r="DC57" s="4"/>
      <c r="DD57" s="4"/>
      <c r="DE57" s="4"/>
      <c r="DF57" s="4"/>
      <c r="DG57" s="4"/>
      <c r="DH57" s="4"/>
    </row>
    <row r="58" spans="1:112" ht="16.5" customHeight="1">
      <c r="A58" s="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23"/>
      <c r="CR58" s="23"/>
      <c r="CS58" s="4"/>
      <c r="CT58" s="4"/>
      <c r="CU58" s="4"/>
      <c r="CV58" s="4"/>
      <c r="CW58" s="4"/>
      <c r="CX58" s="4"/>
      <c r="CY58" s="4"/>
      <c r="CZ58" s="5"/>
      <c r="DA58" s="4"/>
      <c r="DB58" s="4"/>
      <c r="DC58" s="4"/>
      <c r="DD58" s="4"/>
      <c r="DE58" s="4"/>
      <c r="DF58" s="4"/>
      <c r="DG58" s="4"/>
      <c r="DH58" s="4"/>
    </row>
    <row r="59" spans="1:112" ht="16.5" customHeight="1">
      <c r="A59" s="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23"/>
      <c r="CR59" s="23"/>
      <c r="CS59" s="4"/>
      <c r="CT59" s="4"/>
      <c r="CU59" s="4"/>
      <c r="CV59" s="4"/>
      <c r="CW59" s="4"/>
      <c r="CX59" s="4"/>
      <c r="CY59" s="4"/>
      <c r="CZ59" s="5"/>
      <c r="DA59" s="4"/>
      <c r="DB59" s="4"/>
      <c r="DC59" s="4"/>
      <c r="DD59" s="4"/>
      <c r="DE59" s="4"/>
      <c r="DF59" s="4"/>
      <c r="DG59" s="4"/>
      <c r="DH59" s="4"/>
    </row>
    <row r="60" spans="1:112" ht="16.5" customHeight="1">
      <c r="A60" s="9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23"/>
      <c r="CR60" s="23"/>
      <c r="CS60" s="4"/>
      <c r="CT60" s="3"/>
      <c r="CU60" s="3"/>
      <c r="CV60" s="3"/>
      <c r="CW60" s="3"/>
      <c r="CX60" s="3"/>
      <c r="CY60" s="3"/>
      <c r="CZ60" s="14"/>
      <c r="DA60" s="4"/>
      <c r="DB60" s="4"/>
      <c r="DC60" s="4"/>
      <c r="DD60" s="4"/>
      <c r="DE60" s="4"/>
      <c r="DF60" s="4"/>
      <c r="DG60" s="4"/>
      <c r="DH60" s="4"/>
    </row>
    <row r="61" spans="1:112" ht="16.5" customHeight="1">
      <c r="A61" s="9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3"/>
      <c r="BN61" s="3"/>
      <c r="BO61" s="3"/>
      <c r="BP61" s="3"/>
      <c r="BQ61" s="3"/>
      <c r="BR61" s="3"/>
      <c r="BS61" s="3"/>
      <c r="BT61" s="3"/>
      <c r="BU61" s="3"/>
      <c r="BV61" s="3"/>
      <c r="BW61" s="3"/>
      <c r="BX61" s="3"/>
      <c r="BY61" s="3"/>
      <c r="BZ61" s="3"/>
      <c r="CA61" s="3"/>
      <c r="CB61" s="3"/>
      <c r="CC61" s="44"/>
      <c r="CD61" s="44"/>
      <c r="CE61" s="44"/>
      <c r="CF61" s="44"/>
      <c r="CG61" s="44"/>
      <c r="CH61" s="3"/>
      <c r="CI61" s="107" t="s">
        <v>11</v>
      </c>
      <c r="CJ61" s="107"/>
      <c r="CK61" s="107"/>
      <c r="CL61" s="107"/>
      <c r="CM61" s="107"/>
      <c r="CN61" s="107"/>
      <c r="CO61" s="107" t="s">
        <v>12</v>
      </c>
      <c r="CP61" s="107"/>
      <c r="CQ61" s="107"/>
      <c r="CR61" s="107"/>
      <c r="CS61" s="107"/>
      <c r="CT61" s="107"/>
      <c r="CU61" s="107" t="s">
        <v>13</v>
      </c>
      <c r="CV61" s="107"/>
      <c r="CW61" s="107"/>
      <c r="CX61" s="107"/>
      <c r="CY61" s="107"/>
      <c r="CZ61" s="219"/>
      <c r="DA61" s="4"/>
      <c r="DB61" s="4"/>
      <c r="DC61" s="4"/>
      <c r="DD61" s="4"/>
      <c r="DE61" s="4"/>
      <c r="DF61" s="4"/>
      <c r="DG61" s="4"/>
      <c r="DH61" s="4"/>
    </row>
    <row r="62" spans="1:112" ht="16.5" customHeight="1">
      <c r="A62" s="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6"/>
      <c r="BM62" s="3"/>
      <c r="BN62" s="3"/>
      <c r="BO62" s="3"/>
      <c r="BP62" s="3"/>
      <c r="BQ62" s="3"/>
      <c r="BR62" s="3"/>
      <c r="BS62" s="3"/>
      <c r="BT62" s="3"/>
      <c r="BU62" s="3"/>
      <c r="BV62" s="3"/>
      <c r="BW62" s="3"/>
      <c r="BX62" s="3"/>
      <c r="BY62" s="3"/>
      <c r="BZ62" s="3"/>
      <c r="CA62" s="3"/>
      <c r="CB62" s="3"/>
      <c r="CC62" s="45"/>
      <c r="CD62" s="46"/>
      <c r="CE62" s="46"/>
      <c r="CF62" s="46"/>
      <c r="CG62" s="46"/>
      <c r="CH62" s="3"/>
      <c r="CI62" s="109"/>
      <c r="CJ62" s="110"/>
      <c r="CK62" s="110"/>
      <c r="CL62" s="110"/>
      <c r="CM62" s="110"/>
      <c r="CN62" s="110"/>
      <c r="CO62" s="109"/>
      <c r="CP62" s="110"/>
      <c r="CQ62" s="110"/>
      <c r="CR62" s="110"/>
      <c r="CS62" s="110"/>
      <c r="CT62" s="110"/>
      <c r="CU62" s="109"/>
      <c r="CV62" s="110"/>
      <c r="CW62" s="110"/>
      <c r="CX62" s="110"/>
      <c r="CY62" s="110"/>
      <c r="CZ62" s="220"/>
      <c r="DA62" s="4"/>
      <c r="DB62" s="4"/>
      <c r="DC62" s="4"/>
      <c r="DD62" s="4"/>
      <c r="DE62" s="4"/>
      <c r="DF62" s="4"/>
      <c r="DG62" s="4"/>
      <c r="DH62" s="4"/>
    </row>
    <row r="63" spans="1:112" ht="16.5" customHeight="1">
      <c r="A63" s="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3"/>
      <c r="BN63" s="3"/>
      <c r="BO63" s="3"/>
      <c r="BP63" s="3"/>
      <c r="BQ63" s="3"/>
      <c r="BR63" s="3"/>
      <c r="BS63" s="3"/>
      <c r="BT63" s="3"/>
      <c r="BU63" s="3"/>
      <c r="BV63" s="3"/>
      <c r="BW63" s="3"/>
      <c r="BX63" s="3"/>
      <c r="BY63" s="3"/>
      <c r="BZ63" s="3"/>
      <c r="CA63" s="3"/>
      <c r="CB63" s="3"/>
      <c r="CC63" s="46"/>
      <c r="CD63" s="46"/>
      <c r="CE63" s="46"/>
      <c r="CF63" s="46"/>
      <c r="CG63" s="46"/>
      <c r="CH63" s="3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110"/>
      <c r="CY63" s="110"/>
      <c r="CZ63" s="220"/>
      <c r="DA63" s="4"/>
      <c r="DB63" s="4"/>
      <c r="DC63" s="4"/>
      <c r="DD63" s="4"/>
      <c r="DE63" s="4"/>
      <c r="DF63" s="4"/>
      <c r="DG63" s="4"/>
      <c r="DH63" s="4"/>
    </row>
    <row r="64" spans="1:112" ht="16.5" customHeight="1">
      <c r="A64" s="65" t="s">
        <v>18</v>
      </c>
      <c r="B64" s="60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3"/>
      <c r="BN64" s="3"/>
      <c r="BO64" s="3"/>
      <c r="BP64" s="3"/>
      <c r="BQ64" s="3"/>
      <c r="BR64" s="3"/>
      <c r="BS64" s="3"/>
      <c r="BT64" s="3"/>
      <c r="BU64" s="3"/>
      <c r="BV64" s="3"/>
      <c r="BW64" s="3"/>
      <c r="BX64" s="3"/>
      <c r="BY64" s="3"/>
      <c r="BZ64" s="3"/>
      <c r="CA64" s="3"/>
      <c r="CB64" s="3"/>
      <c r="CC64" s="46"/>
      <c r="CD64" s="46"/>
      <c r="CE64" s="46"/>
      <c r="CF64" s="46"/>
      <c r="CG64" s="46"/>
      <c r="CH64" s="3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110"/>
      <c r="CY64" s="110"/>
      <c r="CZ64" s="220"/>
      <c r="DA64" s="4"/>
      <c r="DB64" s="4"/>
      <c r="DC64" s="4"/>
      <c r="DD64" s="4"/>
      <c r="DE64" s="4"/>
      <c r="DF64" s="4"/>
      <c r="DG64" s="4"/>
      <c r="DH64" s="4"/>
    </row>
    <row r="65" spans="1:112" ht="16.5" customHeight="1" thickBot="1">
      <c r="A65" s="105">
        <v>2009</v>
      </c>
      <c r="B65" s="106"/>
      <c r="C65" s="61" t="s">
        <v>20</v>
      </c>
      <c r="D65" s="62">
        <v>8</v>
      </c>
      <c r="E65" s="61" t="s">
        <v>21</v>
      </c>
      <c r="F65" s="62">
        <v>1</v>
      </c>
      <c r="G65" s="61" t="s">
        <v>22</v>
      </c>
      <c r="H65" s="19"/>
      <c r="I65" s="19"/>
      <c r="J65" s="19"/>
      <c r="K65" s="19"/>
      <c r="L65" s="19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6"/>
      <c r="BN65" s="6"/>
      <c r="BO65" s="6"/>
      <c r="BP65" s="6"/>
      <c r="BQ65" s="6"/>
      <c r="BR65" s="6"/>
      <c r="BS65" s="6"/>
      <c r="BT65" s="6"/>
      <c r="BU65" s="6"/>
      <c r="BV65" s="6"/>
      <c r="BW65" s="6"/>
      <c r="BX65" s="6"/>
      <c r="BY65" s="6"/>
      <c r="BZ65" s="6"/>
      <c r="CA65" s="6"/>
      <c r="CB65" s="6"/>
      <c r="CC65" s="47"/>
      <c r="CD65" s="47"/>
      <c r="CE65" s="47"/>
      <c r="CF65" s="47"/>
      <c r="CG65" s="47"/>
      <c r="CH65" s="6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111"/>
      <c r="CY65" s="111"/>
      <c r="CZ65" s="221"/>
      <c r="DA65" s="4"/>
      <c r="DB65" s="4"/>
      <c r="DC65" s="4"/>
      <c r="DD65" s="4"/>
      <c r="DE65" s="4"/>
      <c r="DF65" s="4"/>
      <c r="DG65" s="4"/>
      <c r="DH65" s="4"/>
    </row>
    <row r="66" spans="1:112" ht="25.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BY66" s="214" t="str">
        <f>'入力表'!C25</f>
        <v>株式会社　ホームプランニング</v>
      </c>
      <c r="BZ66" s="214"/>
      <c r="CA66" s="214"/>
      <c r="CB66" s="214"/>
      <c r="CC66" s="214"/>
      <c r="CD66" s="214"/>
      <c r="CE66" s="214"/>
      <c r="CF66" s="214"/>
      <c r="CG66" s="214"/>
      <c r="CH66" s="214"/>
      <c r="CI66" s="214"/>
      <c r="CJ66" s="214"/>
      <c r="CK66" s="214"/>
      <c r="CL66" s="214"/>
      <c r="CM66" s="214"/>
      <c r="CN66" s="214"/>
      <c r="CO66" s="214"/>
      <c r="CP66" s="214"/>
      <c r="CQ66" s="214"/>
      <c r="CR66" s="214"/>
      <c r="CS66" s="214"/>
      <c r="CT66" s="214"/>
      <c r="CU66" s="214"/>
      <c r="CV66" s="214"/>
      <c r="CW66" s="214"/>
      <c r="CX66" s="214"/>
      <c r="CY66" s="214"/>
      <c r="CZ66" s="214"/>
      <c r="DA66" s="4"/>
      <c r="DB66" s="4"/>
      <c r="DC66" s="4"/>
      <c r="DD66" s="4"/>
      <c r="DE66" s="4"/>
      <c r="DF66" s="4"/>
      <c r="DG66" s="8"/>
      <c r="DH66" s="4"/>
    </row>
    <row r="67" spans="1:12" ht="14.2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06" ht="14.2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DA68" s="4"/>
      <c r="DB68" s="4"/>
    </row>
    <row r="69" spans="1:106" ht="14.2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DA69" s="4"/>
      <c r="DB69" s="4"/>
    </row>
    <row r="70" spans="1:107" ht="14.2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</row>
    <row r="71" spans="1:12" ht="14.2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4.2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4.2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4.2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4.2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4.2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4.2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4.2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4.2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4.2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4.2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4.2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4.2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4.2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4.2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4.2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4.2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4.2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4.2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4.2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4.2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4.2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4.2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4.2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4.2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4.2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4.2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4.2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4.2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4.2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4.2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4.2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4.2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4.2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4.2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4.2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4.2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4.2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4.2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4.2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4.2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4.2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4.2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4.2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4.2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4.2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4.2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4.2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4.2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4.2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4.2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4.2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4.2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4.2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4.2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4.2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4.2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4.2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4.2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4.2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4.2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4.2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4.2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4.2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4.2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4.2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4.2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4.2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4.2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4.2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4.2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4.2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4.2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4.2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4.2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4.2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4.2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4.2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4.2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4.2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4.2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4.2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4.2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4.2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4.2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4.2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4.2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4.2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4.2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4.2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4.2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4.2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4.2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4.2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4.2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4.2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4.2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4.2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4.2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4.2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4.2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4.2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4.2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4.2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4.2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4.2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4.2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4.2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4.2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4.2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4.2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4.2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4.2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4.2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4.2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4.2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4.2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4.2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4.2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4.2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4.2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4.2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4.2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4.2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4.2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4.2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4.2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4.2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4.2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4.2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4.2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4.2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4.2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4.2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4.2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4.2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4.2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4.2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4.2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4.2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4.2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4.2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4.2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4.2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4.2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4.2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4.2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4.2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4.2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4.2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4.2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4.2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4.2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4.2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4.2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4.2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4.2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4.2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4.2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4.2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4.2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4.2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4.2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4.2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4.2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4.2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4.2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4.2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4.2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4.2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4.2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4.2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4.2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4.2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4.2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4.2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4.2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4.2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4.2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4.2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4.2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4.2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4.2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4.2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4.2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4.2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4.2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4.2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4.2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4.2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4.2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4.2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4.2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4.2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4.2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4.2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4.2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4.2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4.2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4.2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4.2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4.2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4.2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4.2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4.2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4.2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4.2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4.2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4.2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4.2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4.2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4.2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4.2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4.2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4.2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4.2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4.2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4.2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4.2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4.2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4.2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4.2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4.2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4.2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4.2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4.2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4.2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4.2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4.2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4.2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4.2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4.2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4.2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4.2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4.2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4.2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4.2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4.2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4.2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4.2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4.2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4.2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4.2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4.2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4.2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4.2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4.2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4.2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4.2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4.2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4.2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4.2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4.2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4.2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4.2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4.2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4.2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4.2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4.2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4.2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4.2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4.2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4.2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4.2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4.2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4.2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4.2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4.2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4.2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4.2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4.2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ht="14.2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4.2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4.2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4.2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4.2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4.2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4.2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4.2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2" ht="14.2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4.2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ht="14.2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4.2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4.2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4.2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4.2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4.2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4.2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4.2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4.2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4.2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4.2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4.2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4.2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4.2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4.2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4.2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4.2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4.2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4.2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4.2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4.2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4.2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4.2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4.2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4.2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4.2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4.2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4.2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4.2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4.2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4.2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4.2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4.2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4.2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4.2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4.2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4.2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4.2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4.2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4.2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ht="14.2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4.2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ht="14.2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4.2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ht="14.2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4.2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ht="14.2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4.2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ht="14.2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4.2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ht="14.2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4.2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ht="14.2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4.2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ht="14.2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ht="14.2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ht="14.2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ht="14.2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1:12" ht="14.2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4.2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ht="14.2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ht="14.2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1:12" ht="14.2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ht="14.2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1:12" ht="14.2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1:12" ht="14.2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  <row r="418" spans="1:12" ht="14.2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</row>
    <row r="419" spans="1:12" ht="14.2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</row>
    <row r="420" spans="1:12" ht="14.2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</row>
    <row r="421" spans="1:12" ht="14.2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</row>
    <row r="422" spans="1:12" ht="14.2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</row>
    <row r="423" spans="1:12" ht="14.2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</row>
    <row r="424" spans="1:12" ht="14.2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</row>
    <row r="425" spans="1:12" ht="14.2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</row>
    <row r="426" spans="1:12" ht="14.2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</row>
    <row r="427" spans="1:12" ht="14.2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</row>
    <row r="428" spans="1:12" ht="14.2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</row>
    <row r="429" spans="1:12" ht="14.2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</row>
    <row r="430" spans="1:12" ht="14.2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</row>
    <row r="431" spans="1:12" ht="14.2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</row>
    <row r="432" spans="1:12" ht="14.2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</row>
    <row r="433" spans="1:12" ht="14.2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</row>
    <row r="434" spans="1:12" ht="14.2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</row>
    <row r="435" spans="1:12" ht="14.2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</row>
    <row r="436" spans="1:12" ht="14.2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</row>
    <row r="437" spans="1:12" ht="14.2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</row>
    <row r="438" spans="1:12" ht="14.2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</row>
    <row r="439" spans="1:12" ht="14.2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</row>
    <row r="440" spans="1:12" ht="14.2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</row>
    <row r="441" spans="1:12" ht="14.2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</row>
    <row r="442" spans="1:12" ht="14.2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</row>
    <row r="443" spans="1:12" ht="14.2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</row>
    <row r="444" spans="1:12" ht="14.2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</row>
    <row r="445" spans="1:12" ht="14.2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</row>
    <row r="446" spans="1:12" ht="14.2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</row>
    <row r="447" spans="1:12" ht="14.2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</row>
    <row r="448" spans="1:12" ht="14.2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</row>
    <row r="449" spans="1:12" ht="14.2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</row>
    <row r="450" spans="1:12" ht="14.2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</row>
    <row r="451" spans="1:12" ht="14.2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</row>
    <row r="452" spans="1:12" ht="14.2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</row>
    <row r="453" spans="1:12" ht="14.2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</row>
    <row r="454" spans="1:12" ht="14.2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</row>
    <row r="455" spans="1:12" ht="14.2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</row>
    <row r="456" spans="1:12" ht="14.2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</row>
    <row r="457" spans="1:12" ht="14.2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</row>
    <row r="458" spans="1:12" ht="14.2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</row>
    <row r="459" spans="1:12" ht="14.2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</row>
    <row r="460" spans="1:12" ht="14.2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</row>
    <row r="461" spans="1:12" ht="14.2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</row>
    <row r="462" spans="1:12" ht="14.2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</row>
    <row r="463" spans="1:12" ht="14.2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</row>
    <row r="464" spans="1:12" ht="14.2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</row>
    <row r="465" spans="1:12" ht="14.2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</row>
    <row r="466" spans="1:12" ht="14.2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</row>
    <row r="467" spans="1:12" ht="14.2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</row>
    <row r="468" spans="1:12" ht="14.2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</row>
    <row r="469" spans="1:12" ht="14.2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</row>
    <row r="470" spans="1:12" ht="14.2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</row>
    <row r="471" spans="1:12" ht="14.2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</row>
    <row r="472" spans="1:12" ht="14.2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</row>
    <row r="473" spans="1:12" ht="14.2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</row>
    <row r="474" spans="1:12" ht="14.2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</row>
    <row r="475" spans="1:12" ht="14.2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</row>
    <row r="476" spans="1:12" ht="14.2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</row>
    <row r="477" spans="1:12" ht="14.2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</row>
    <row r="478" spans="1:12" ht="14.2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</row>
    <row r="479" spans="1:12" ht="14.2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</row>
    <row r="480" spans="1:12" ht="14.2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</row>
    <row r="481" spans="1:12" ht="14.2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</row>
    <row r="482" spans="1:12" ht="14.2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</row>
    <row r="483" spans="1:12" ht="14.2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</row>
    <row r="484" spans="1:12" ht="14.2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</row>
    <row r="485" spans="1:12" ht="14.2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</row>
    <row r="486" spans="1:12" ht="14.2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</row>
    <row r="487" spans="1:12" ht="14.2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</row>
    <row r="488" spans="1:12" ht="14.2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</row>
    <row r="489" spans="1:12" ht="14.2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</row>
    <row r="490" spans="1:12" ht="14.2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</row>
    <row r="491" spans="1:12" ht="14.2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</row>
    <row r="492" spans="1:12" ht="14.2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</row>
    <row r="493" spans="1:12" ht="14.2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</row>
    <row r="494" spans="1:12" ht="14.2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</row>
    <row r="495" spans="1:12" ht="14.2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</row>
    <row r="496" spans="1:12" ht="14.2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</row>
    <row r="497" spans="1:12" ht="14.2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</row>
    <row r="498" spans="1:12" ht="14.2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</row>
    <row r="499" spans="1:12" ht="14.2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</row>
    <row r="500" spans="1:12" ht="14.2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</row>
    <row r="501" spans="1:12" ht="14.2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</row>
    <row r="502" spans="1:12" ht="14.2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</row>
    <row r="503" spans="1:12" ht="14.2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</row>
    <row r="504" spans="1:12" ht="14.2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</row>
    <row r="505" spans="1:12" ht="14.2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</row>
    <row r="506" spans="1:12" ht="14.2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</row>
    <row r="507" spans="1:12" ht="14.2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</row>
    <row r="508" spans="1:12" ht="14.2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</row>
    <row r="509" spans="1:12" ht="14.2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</row>
    <row r="510" spans="1:12" ht="14.2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</row>
    <row r="511" spans="1:12" ht="14.2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</row>
    <row r="512" spans="1:12" ht="14.2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</row>
    <row r="513" spans="1:12" ht="14.2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</row>
    <row r="514" spans="1:12" ht="14.2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</row>
    <row r="515" spans="1:12" ht="14.2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</row>
    <row r="516" spans="1:12" ht="14.2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</row>
    <row r="517" spans="1:12" ht="14.2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</row>
    <row r="518" spans="1:12" ht="14.2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</row>
    <row r="519" spans="1:12" ht="14.2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</row>
    <row r="520" spans="1:12" ht="14.2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</row>
    <row r="521" spans="1:12" ht="14.2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</row>
    <row r="522" spans="1:12" ht="14.2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</row>
    <row r="523" spans="1:12" ht="14.2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</row>
    <row r="524" spans="1:12" ht="14.2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</row>
    <row r="525" spans="1:12" ht="14.2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</row>
    <row r="526" spans="1:12" ht="14.2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</row>
    <row r="527" spans="1:12" ht="14.2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</row>
    <row r="528" spans="1:12" ht="14.2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</row>
    <row r="529" spans="1:12" ht="14.2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</row>
    <row r="530" spans="1:12" ht="14.2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</row>
    <row r="531" spans="1:12" ht="14.2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</row>
    <row r="532" spans="1:12" ht="14.2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</row>
    <row r="533" spans="1:12" ht="14.2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</row>
    <row r="534" spans="1:12" ht="14.2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</row>
    <row r="535" spans="1:12" ht="14.2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</row>
    <row r="536" spans="1:12" ht="14.2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</row>
    <row r="537" spans="1:12" ht="14.2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</row>
    <row r="538" spans="1:12" ht="14.2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</row>
    <row r="539" spans="1:12" ht="14.2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</row>
    <row r="540" spans="1:12" ht="14.2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</row>
    <row r="541" spans="1:12" ht="14.2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</row>
    <row r="542" spans="1:12" ht="14.2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</row>
    <row r="543" spans="1:12" ht="14.2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</row>
    <row r="544" spans="1:12" ht="14.2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</row>
    <row r="545" spans="1:12" ht="14.2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</row>
    <row r="546" spans="1:12" ht="14.2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</row>
    <row r="547" spans="1:12" ht="14.2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</row>
    <row r="548" spans="1:12" ht="14.2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</row>
    <row r="549" spans="1:12" ht="14.2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</row>
    <row r="550" spans="1:12" ht="14.2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</row>
    <row r="551" spans="1:12" ht="14.2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</row>
    <row r="552" spans="1:12" ht="14.2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</row>
    <row r="553" spans="1:12" ht="14.2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</row>
    <row r="554" spans="1:12" ht="14.2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</row>
    <row r="555" spans="1:12" ht="14.2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</row>
    <row r="556" spans="1:12" ht="14.2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</row>
    <row r="557" spans="1:12" ht="14.2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</row>
    <row r="558" spans="1:12" ht="14.2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</row>
    <row r="559" spans="1:12" ht="14.2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</row>
    <row r="560" spans="1:12" ht="14.2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</row>
    <row r="561" spans="1:12" ht="14.2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</row>
    <row r="562" spans="1:12" ht="14.2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</row>
    <row r="563" spans="1:12" ht="14.2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</row>
    <row r="564" spans="1:12" ht="14.2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</row>
    <row r="565" spans="1:12" ht="14.2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</row>
    <row r="566" spans="1:12" ht="14.2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</row>
    <row r="567" spans="1:12" ht="14.2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</row>
    <row r="568" spans="1:12" ht="14.2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</row>
    <row r="569" spans="1:12" ht="14.2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</row>
    <row r="570" spans="1:12" ht="14.2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</row>
    <row r="571" spans="1:12" ht="14.2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</row>
    <row r="572" spans="1:12" ht="14.2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</row>
    <row r="573" spans="1:12" ht="14.2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</row>
    <row r="574" spans="1:12" ht="14.2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</row>
    <row r="575" spans="1:12" ht="14.2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</row>
    <row r="576" spans="1:12" ht="14.2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</row>
    <row r="577" spans="1:12" ht="14.2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</row>
    <row r="578" spans="1:12" ht="14.2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</row>
    <row r="579" spans="1:12" ht="14.2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</row>
    <row r="580" spans="1:12" ht="14.2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</row>
    <row r="581" spans="1:12" ht="14.2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</row>
    <row r="582" spans="1:12" ht="14.2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</row>
    <row r="583" spans="1:12" ht="14.2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</row>
    <row r="584" spans="1:12" ht="14.2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</row>
    <row r="585" spans="1:12" ht="14.2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</row>
    <row r="586" spans="1:12" ht="14.2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</row>
    <row r="587" spans="1:12" ht="14.2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</row>
    <row r="588" spans="1:12" ht="14.2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</row>
    <row r="589" spans="1:12" ht="14.2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</row>
    <row r="590" spans="1:12" ht="14.2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</row>
    <row r="591" spans="1:12" ht="14.2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</row>
    <row r="592" spans="1:12" ht="14.2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</row>
    <row r="593" spans="1:12" ht="14.2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</row>
    <row r="594" spans="1:12" ht="14.2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</row>
    <row r="595" spans="1:12" ht="14.2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</row>
    <row r="596" spans="1:12" ht="14.2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</row>
    <row r="597" spans="1:12" ht="14.2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</row>
    <row r="598" spans="1:12" ht="14.2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</row>
    <row r="599" spans="1:12" ht="14.2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</row>
    <row r="600" spans="1:12" ht="14.2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</row>
    <row r="601" spans="1:12" ht="14.2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</row>
    <row r="602" spans="1:12" ht="14.2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</row>
    <row r="603" spans="1:12" ht="14.2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</row>
    <row r="604" spans="1:12" ht="14.2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</row>
    <row r="605" spans="1:12" ht="14.2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</row>
    <row r="606" spans="1:12" ht="14.2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</row>
    <row r="607" spans="1:12" ht="14.2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</row>
    <row r="608" spans="1:12" ht="14.2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</row>
    <row r="609" spans="1:12" ht="14.2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</row>
    <row r="610" spans="1:12" ht="14.2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</row>
    <row r="611" spans="1:12" ht="14.2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</row>
    <row r="612" spans="1:12" ht="14.2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</row>
    <row r="613" spans="1:12" ht="14.2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</row>
    <row r="614" spans="1:12" ht="14.2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</row>
    <row r="615" spans="1:12" ht="14.2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</row>
    <row r="616" spans="1:12" ht="14.2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</row>
    <row r="617" spans="1:12" ht="14.2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</row>
    <row r="618" spans="1:12" ht="14.2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</row>
    <row r="619" spans="1:12" ht="14.2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</row>
    <row r="620" spans="1:12" ht="14.2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</row>
    <row r="621" spans="1:12" ht="14.2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</row>
    <row r="622" spans="1:12" ht="14.2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</row>
    <row r="623" spans="1:12" ht="14.2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</row>
    <row r="624" spans="1:12" ht="14.2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</row>
    <row r="625" spans="1:12" ht="14.2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</row>
    <row r="626" spans="1:12" ht="14.2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</row>
    <row r="627" spans="1:12" ht="14.2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</row>
    <row r="628" spans="1:12" ht="14.2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</row>
    <row r="629" spans="1:12" ht="14.2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</row>
    <row r="630" spans="1:12" ht="14.2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</row>
    <row r="631" spans="1:12" ht="14.2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</row>
    <row r="632" spans="1:12" ht="14.2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</row>
    <row r="633" spans="1:12" ht="14.2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</row>
    <row r="634" spans="1:12" ht="14.2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</row>
    <row r="635" spans="1:12" ht="14.2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</row>
    <row r="636" spans="1:12" ht="14.2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</row>
    <row r="637" spans="1:12" ht="14.2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</row>
    <row r="638" spans="1:12" ht="14.2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</row>
    <row r="639" spans="1:12" ht="14.2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</row>
    <row r="640" spans="1:12" ht="14.2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</row>
    <row r="641" spans="1:12" ht="14.2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</row>
    <row r="642" spans="1:12" ht="14.2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</row>
    <row r="643" spans="1:12" ht="14.2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</row>
    <row r="644" spans="1:12" ht="14.2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</row>
    <row r="645" spans="1:12" ht="14.2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</row>
    <row r="646" spans="1:12" ht="14.2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</row>
    <row r="647" spans="1:12" ht="14.2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</row>
    <row r="648" spans="1:12" ht="14.2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</row>
    <row r="649" spans="1:12" ht="14.2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</row>
    <row r="650" spans="1:12" ht="14.2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</row>
    <row r="651" spans="1:12" ht="14.2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</row>
    <row r="652" spans="1:12" ht="14.2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</row>
    <row r="653" spans="1:12" ht="14.2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</row>
    <row r="654" spans="1:12" ht="14.2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</row>
    <row r="655" spans="1:12" ht="14.2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</row>
    <row r="656" spans="1:12" ht="14.2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</row>
    <row r="657" spans="1:12" ht="14.2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</row>
    <row r="658" spans="1:12" ht="14.2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</row>
    <row r="659" spans="1:12" ht="14.2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</row>
    <row r="660" spans="1:12" ht="14.2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</row>
    <row r="661" spans="1:12" ht="14.2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</row>
    <row r="662" spans="1:12" ht="14.2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</row>
    <row r="663" spans="1:12" ht="14.2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</row>
    <row r="664" spans="1:12" ht="14.2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</row>
    <row r="665" spans="1:12" ht="14.2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</row>
    <row r="666" spans="1:12" ht="14.2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</row>
    <row r="667" spans="1:12" ht="14.2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</row>
    <row r="668" spans="1:12" ht="14.2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</row>
    <row r="669" spans="1:12" ht="14.2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</row>
    <row r="670" spans="1:12" ht="14.2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</row>
    <row r="671" spans="1:12" ht="14.2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</row>
    <row r="672" spans="1:12" ht="14.2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</row>
    <row r="673" spans="1:12" ht="14.2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</row>
    <row r="674" spans="1:12" ht="14.2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</row>
    <row r="675" spans="1:12" ht="14.2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</row>
    <row r="676" spans="1:12" ht="14.2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</row>
    <row r="677" spans="1:12" ht="14.2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</row>
    <row r="678" spans="1:12" ht="14.2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</row>
    <row r="679" spans="1:12" ht="14.2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</row>
    <row r="680" spans="1:12" ht="14.2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</row>
    <row r="681" spans="1:12" ht="14.2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</row>
    <row r="682" spans="1:12" ht="14.2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</row>
    <row r="683" spans="1:12" ht="14.2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</row>
    <row r="684" spans="1:12" ht="14.2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</row>
    <row r="685" spans="1:12" ht="14.2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</row>
    <row r="686" spans="1:12" ht="14.2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</row>
    <row r="687" spans="1:12" ht="14.2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</row>
    <row r="688" spans="1:12" ht="14.2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</row>
    <row r="689" spans="1:12" ht="14.2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</row>
    <row r="690" spans="1:12" ht="14.2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</row>
    <row r="691" spans="1:12" ht="14.2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</row>
    <row r="692" spans="1:12" ht="14.2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</row>
    <row r="693" spans="1:12" ht="14.2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</row>
    <row r="694" spans="1:12" ht="14.2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</row>
    <row r="695" spans="1:12" ht="14.2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</row>
    <row r="696" spans="1:12" ht="14.2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</row>
    <row r="697" spans="1:12" ht="14.2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</row>
    <row r="698" spans="1:12" ht="14.2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</row>
    <row r="699" spans="1:12" ht="14.2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</row>
    <row r="700" spans="1:12" ht="14.2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</row>
    <row r="701" spans="1:12" ht="14.2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</row>
    <row r="702" spans="1:12" ht="14.2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</row>
    <row r="703" spans="1:12" ht="14.2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</row>
    <row r="704" spans="1:12" ht="14.2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</row>
    <row r="705" spans="1:12" ht="14.2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</row>
    <row r="706" spans="1:12" ht="14.2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</row>
    <row r="707" spans="1:12" ht="14.2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</row>
    <row r="708" spans="1:12" ht="14.2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</row>
    <row r="709" spans="1:12" ht="14.2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</row>
    <row r="710" spans="1:12" ht="14.2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</row>
    <row r="711" spans="1:12" ht="14.2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</row>
    <row r="712" spans="1:12" ht="14.2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</row>
    <row r="713" spans="1:12" ht="14.2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</row>
    <row r="714" spans="1:12" ht="14.2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</row>
    <row r="715" spans="1:12" ht="14.2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</row>
    <row r="716" spans="1:12" ht="14.2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</row>
    <row r="717" spans="1:12" ht="14.2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</row>
    <row r="718" spans="1:12" ht="14.2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</row>
    <row r="719" spans="1:12" ht="14.2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</row>
    <row r="720" spans="1:12" ht="14.2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</row>
    <row r="721" spans="1:12" ht="14.2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</row>
    <row r="722" spans="1:12" ht="14.2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</row>
    <row r="723" spans="1:12" ht="14.2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</row>
    <row r="724" spans="1:12" ht="14.2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</row>
    <row r="725" spans="1:12" ht="14.2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</row>
    <row r="726" spans="1:12" ht="14.2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</row>
    <row r="727" spans="1:12" ht="14.2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</row>
  </sheetData>
  <sheetProtection/>
  <mergeCells count="116">
    <mergeCell ref="M1:AI1"/>
    <mergeCell ref="AJ1:AP1"/>
    <mergeCell ref="AQ1:BD1"/>
    <mergeCell ref="BE1:BK1"/>
    <mergeCell ref="BL1:CZ1"/>
    <mergeCell ref="I2:L2"/>
    <mergeCell ref="M2:W2"/>
    <mergeCell ref="Y2:AI2"/>
    <mergeCell ref="AJ2:AP2"/>
    <mergeCell ref="AQ2:BD2"/>
    <mergeCell ref="BE2:BK2"/>
    <mergeCell ref="BL2:BT2"/>
    <mergeCell ref="BU2:CA2"/>
    <mergeCell ref="CB2:CJ2"/>
    <mergeCell ref="CK2:CQ2"/>
    <mergeCell ref="CR2:CZ2"/>
    <mergeCell ref="I3:L3"/>
    <mergeCell ref="AJ3:AP3"/>
    <mergeCell ref="AQ3:BD3"/>
    <mergeCell ref="BE3:BK3"/>
    <mergeCell ref="BL3:BT3"/>
    <mergeCell ref="BU3:CA3"/>
    <mergeCell ref="CB3:CJ3"/>
    <mergeCell ref="CK3:CQ3"/>
    <mergeCell ref="CR3:CZ3"/>
    <mergeCell ref="A4:H6"/>
    <mergeCell ref="I4:L6"/>
    <mergeCell ref="O3:AI3"/>
    <mergeCell ref="M4:AQ4"/>
    <mergeCell ref="AR4:BU4"/>
    <mergeCell ref="BV4:CZ4"/>
    <mergeCell ref="A1:H3"/>
    <mergeCell ref="I1:L1"/>
    <mergeCell ref="A7:H8"/>
    <mergeCell ref="I7:L7"/>
    <mergeCell ref="I8:L8"/>
    <mergeCell ref="A9:H10"/>
    <mergeCell ref="I9:L9"/>
    <mergeCell ref="I10:L10"/>
    <mergeCell ref="A11:H12"/>
    <mergeCell ref="I11:L11"/>
    <mergeCell ref="I12:L12"/>
    <mergeCell ref="A13:H14"/>
    <mergeCell ref="I13:L13"/>
    <mergeCell ref="I14:L14"/>
    <mergeCell ref="A15:H16"/>
    <mergeCell ref="I15:L15"/>
    <mergeCell ref="I16:L16"/>
    <mergeCell ref="A17:H18"/>
    <mergeCell ref="I17:L17"/>
    <mergeCell ref="I18:L18"/>
    <mergeCell ref="A19:H20"/>
    <mergeCell ref="I19:L19"/>
    <mergeCell ref="I20:L20"/>
    <mergeCell ref="A21:H22"/>
    <mergeCell ref="I21:L21"/>
    <mergeCell ref="I22:L22"/>
    <mergeCell ref="A23:H24"/>
    <mergeCell ref="I23:L23"/>
    <mergeCell ref="I24:L24"/>
    <mergeCell ref="A25:H26"/>
    <mergeCell ref="I25:L25"/>
    <mergeCell ref="I26:L26"/>
    <mergeCell ref="A27:H28"/>
    <mergeCell ref="I27:L27"/>
    <mergeCell ref="I28:L28"/>
    <mergeCell ref="A29:H30"/>
    <mergeCell ref="I29:L29"/>
    <mergeCell ref="I30:L30"/>
    <mergeCell ref="A31:H32"/>
    <mergeCell ref="I31:L31"/>
    <mergeCell ref="I32:L32"/>
    <mergeCell ref="A33:H34"/>
    <mergeCell ref="I33:L33"/>
    <mergeCell ref="I34:L34"/>
    <mergeCell ref="A35:H36"/>
    <mergeCell ref="I35:L35"/>
    <mergeCell ref="I36:L36"/>
    <mergeCell ref="A37:H38"/>
    <mergeCell ref="I37:L37"/>
    <mergeCell ref="I38:L38"/>
    <mergeCell ref="A39:H40"/>
    <mergeCell ref="I39:L39"/>
    <mergeCell ref="I40:L40"/>
    <mergeCell ref="A41:H42"/>
    <mergeCell ref="I41:L41"/>
    <mergeCell ref="I42:L42"/>
    <mergeCell ref="A43:H44"/>
    <mergeCell ref="I43:L43"/>
    <mergeCell ref="I44:L44"/>
    <mergeCell ref="A45:H46"/>
    <mergeCell ref="I45:L45"/>
    <mergeCell ref="I46:L46"/>
    <mergeCell ref="I54:L54"/>
    <mergeCell ref="A47:H48"/>
    <mergeCell ref="I47:L47"/>
    <mergeCell ref="I48:L48"/>
    <mergeCell ref="A49:H50"/>
    <mergeCell ref="I49:L49"/>
    <mergeCell ref="I50:L50"/>
    <mergeCell ref="A65:B65"/>
    <mergeCell ref="BY66:CZ66"/>
    <mergeCell ref="A55:H56"/>
    <mergeCell ref="I55:L55"/>
    <mergeCell ref="I56:L56"/>
    <mergeCell ref="A51:H52"/>
    <mergeCell ref="I51:L51"/>
    <mergeCell ref="I52:L52"/>
    <mergeCell ref="A53:H54"/>
    <mergeCell ref="I53:L53"/>
    <mergeCell ref="CI61:CN61"/>
    <mergeCell ref="CI62:CN65"/>
    <mergeCell ref="CU61:CZ61"/>
    <mergeCell ref="CU62:CZ65"/>
    <mergeCell ref="CO61:CT61"/>
    <mergeCell ref="CO62:CT65"/>
  </mergeCells>
  <printOptions/>
  <pageMargins left="0.1968503937007874" right="0.1968503937007874" top="0.1968503937007874" bottom="0.1968503937007874" header="0.31496062992125984" footer="0.31496062992125984"/>
  <pageSetup orientation="landscape" paperSize="8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H741"/>
  <sheetViews>
    <sheetView zoomScale="50" zoomScaleNormal="50" zoomScalePageLayoutView="0" workbookViewId="0" topLeftCell="A1">
      <selection activeCell="A6" sqref="A6:L7"/>
    </sheetView>
  </sheetViews>
  <sheetFormatPr defaultColWidth="2.50390625" defaultRowHeight="14.25" customHeight="1"/>
  <cols>
    <col min="1" max="18" width="2.375" style="2" customWidth="1"/>
    <col min="19" max="19" width="2.75390625" style="2" customWidth="1"/>
    <col min="20" max="78" width="2.75390625" style="1" customWidth="1"/>
    <col min="79" max="16384" width="2.50390625" style="1" customWidth="1"/>
  </cols>
  <sheetData>
    <row r="1" spans="1:86" s="16" customFormat="1" ht="22.5" customHeight="1">
      <c r="A1" s="173" t="s">
        <v>9</v>
      </c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9" t="s">
        <v>14</v>
      </c>
      <c r="N1" s="180"/>
      <c r="O1" s="180"/>
      <c r="P1" s="180"/>
      <c r="Q1" s="180"/>
      <c r="R1" s="181"/>
      <c r="S1" s="182" t="str">
        <f>'入力表'!C8</f>
        <v>○○○○改修工事</v>
      </c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233"/>
      <c r="AI1" s="234" t="s">
        <v>0</v>
      </c>
      <c r="AJ1" s="235"/>
      <c r="AK1" s="235"/>
      <c r="AL1" s="235"/>
      <c r="AM1" s="238" t="str">
        <f>'入力表'!C23</f>
        <v>○○○株式会社</v>
      </c>
      <c r="AN1" s="238"/>
      <c r="AO1" s="238"/>
      <c r="AP1" s="238"/>
      <c r="AQ1" s="238"/>
      <c r="AR1" s="238"/>
      <c r="AS1" s="238"/>
      <c r="AT1" s="238"/>
      <c r="AU1" s="238"/>
      <c r="AV1" s="182"/>
      <c r="AW1" s="241" t="s">
        <v>19</v>
      </c>
      <c r="AX1" s="185"/>
      <c r="AY1" s="185"/>
      <c r="AZ1" s="185"/>
      <c r="BA1" s="242" t="str">
        <f>'入力表'!C26</f>
        <v>事務所部分の原状回復工事</v>
      </c>
      <c r="BB1" s="242"/>
      <c r="BC1" s="242"/>
      <c r="BD1" s="242"/>
      <c r="BE1" s="242"/>
      <c r="BF1" s="242"/>
      <c r="BG1" s="242"/>
      <c r="BH1" s="242"/>
      <c r="BI1" s="242"/>
      <c r="BJ1" s="242"/>
      <c r="BK1" s="242"/>
      <c r="BL1" s="242"/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3"/>
      <c r="CA1" s="15"/>
      <c r="CB1" s="15"/>
      <c r="CC1" s="15"/>
      <c r="CD1" s="15"/>
      <c r="CE1" s="15"/>
      <c r="CF1" s="15"/>
      <c r="CG1" s="15"/>
      <c r="CH1" s="15"/>
    </row>
    <row r="2" spans="1:86" s="16" customFormat="1" ht="22.5" customHeight="1">
      <c r="A2" s="175"/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63" t="s">
        <v>15</v>
      </c>
      <c r="N2" s="147"/>
      <c r="O2" s="147"/>
      <c r="P2" s="147"/>
      <c r="Q2" s="147"/>
      <c r="R2" s="164"/>
      <c r="S2" s="166">
        <f>'入力表'!C16</f>
        <v>40026</v>
      </c>
      <c r="T2" s="166"/>
      <c r="U2" s="166"/>
      <c r="V2" s="166"/>
      <c r="W2" s="166"/>
      <c r="X2" s="166"/>
      <c r="Y2" s="166"/>
      <c r="Z2" s="25" t="s">
        <v>83</v>
      </c>
      <c r="AA2" s="231">
        <f>'入力表'!C17</f>
        <v>40055</v>
      </c>
      <c r="AB2" s="232"/>
      <c r="AC2" s="232"/>
      <c r="AD2" s="232"/>
      <c r="AE2" s="232"/>
      <c r="AF2" s="232"/>
      <c r="AG2" s="232"/>
      <c r="AH2" s="232"/>
      <c r="AI2" s="236" t="s">
        <v>1</v>
      </c>
      <c r="AJ2" s="237"/>
      <c r="AK2" s="237"/>
      <c r="AL2" s="237"/>
      <c r="AM2" s="239" t="str">
        <f>'入力表'!C24</f>
        <v>○○○設計事務所</v>
      </c>
      <c r="AN2" s="239"/>
      <c r="AO2" s="239"/>
      <c r="AP2" s="239"/>
      <c r="AQ2" s="239"/>
      <c r="AR2" s="239"/>
      <c r="AS2" s="239"/>
      <c r="AT2" s="239"/>
      <c r="AU2" s="239"/>
      <c r="AV2" s="171"/>
      <c r="AW2" s="197" t="s">
        <v>3</v>
      </c>
      <c r="AX2" s="151"/>
      <c r="AY2" s="151"/>
      <c r="AZ2" s="151"/>
      <c r="BA2" s="191" t="str">
        <f>'入力表'!C27</f>
        <v>事務所ビル</v>
      </c>
      <c r="BB2" s="191"/>
      <c r="BC2" s="191"/>
      <c r="BD2" s="191"/>
      <c r="BE2" s="191"/>
      <c r="BF2" s="191"/>
      <c r="BG2" s="151" t="s">
        <v>4</v>
      </c>
      <c r="BH2" s="151"/>
      <c r="BI2" s="151"/>
      <c r="BJ2" s="151"/>
      <c r="BK2" s="191" t="str">
        <f>'入力表'!C29</f>
        <v>150㎡</v>
      </c>
      <c r="BL2" s="191"/>
      <c r="BM2" s="191"/>
      <c r="BN2" s="191"/>
      <c r="BO2" s="191"/>
      <c r="BP2" s="191"/>
      <c r="BQ2" s="151" t="s">
        <v>6</v>
      </c>
      <c r="BR2" s="151"/>
      <c r="BS2" s="151"/>
      <c r="BT2" s="151"/>
      <c r="BU2" s="191" t="str">
        <f>'入力表'!C31</f>
        <v>450㎡</v>
      </c>
      <c r="BV2" s="191"/>
      <c r="BW2" s="191"/>
      <c r="BX2" s="191"/>
      <c r="BY2" s="191"/>
      <c r="BZ2" s="211"/>
      <c r="CA2" s="15"/>
      <c r="CB2" s="15"/>
      <c r="CC2" s="15"/>
      <c r="CD2" s="15"/>
      <c r="CE2" s="15"/>
      <c r="CF2" s="15"/>
      <c r="CG2" s="15"/>
      <c r="CH2" s="15"/>
    </row>
    <row r="3" spans="1:86" s="16" customFormat="1" ht="22.5" customHeight="1">
      <c r="A3" s="177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50" t="s">
        <v>16</v>
      </c>
      <c r="N3" s="151"/>
      <c r="O3" s="151"/>
      <c r="P3" s="151"/>
      <c r="Q3" s="151"/>
      <c r="R3" s="152"/>
      <c r="S3" s="50"/>
      <c r="T3" s="224">
        <f>'入力表'!C10</f>
        <v>39965</v>
      </c>
      <c r="U3" s="225"/>
      <c r="V3" s="225"/>
      <c r="W3" s="225"/>
      <c r="X3" s="225"/>
      <c r="Y3" s="225"/>
      <c r="Z3" s="225"/>
      <c r="AA3" s="225"/>
      <c r="AB3" s="225"/>
      <c r="AC3" s="225"/>
      <c r="AD3" s="225"/>
      <c r="AE3" s="225"/>
      <c r="AF3" s="225"/>
      <c r="AG3" s="225"/>
      <c r="AH3" s="226"/>
      <c r="AI3" s="236" t="s">
        <v>2</v>
      </c>
      <c r="AJ3" s="237"/>
      <c r="AK3" s="237"/>
      <c r="AL3" s="237"/>
      <c r="AM3" s="239" t="str">
        <f>'入力表'!C25</f>
        <v>株式会社　ホームプランニング</v>
      </c>
      <c r="AN3" s="239"/>
      <c r="AO3" s="239"/>
      <c r="AP3" s="239"/>
      <c r="AQ3" s="239"/>
      <c r="AR3" s="239"/>
      <c r="AS3" s="239"/>
      <c r="AT3" s="239"/>
      <c r="AU3" s="239"/>
      <c r="AV3" s="171"/>
      <c r="AW3" s="197" t="s">
        <v>7</v>
      </c>
      <c r="AX3" s="151"/>
      <c r="AY3" s="151"/>
      <c r="AZ3" s="151"/>
      <c r="BA3" s="191" t="str">
        <f>'入力表'!C28</f>
        <v>RC造　４階建</v>
      </c>
      <c r="BB3" s="191"/>
      <c r="BC3" s="191"/>
      <c r="BD3" s="191"/>
      <c r="BE3" s="191"/>
      <c r="BF3" s="191"/>
      <c r="BG3" s="151" t="s">
        <v>5</v>
      </c>
      <c r="BH3" s="151"/>
      <c r="BI3" s="151"/>
      <c r="BJ3" s="151"/>
      <c r="BK3" s="191" t="str">
        <f>'入力表'!C30</f>
        <v>100㎡</v>
      </c>
      <c r="BL3" s="191"/>
      <c r="BM3" s="191"/>
      <c r="BN3" s="191"/>
      <c r="BO3" s="191"/>
      <c r="BP3" s="191"/>
      <c r="BQ3" s="151" t="s">
        <v>8</v>
      </c>
      <c r="BR3" s="151"/>
      <c r="BS3" s="151"/>
      <c r="BT3" s="151"/>
      <c r="BU3" s="191" t="str">
        <f>'入力表'!C32</f>
        <v>なし</v>
      </c>
      <c r="BV3" s="191"/>
      <c r="BW3" s="191"/>
      <c r="BX3" s="191"/>
      <c r="BY3" s="191"/>
      <c r="BZ3" s="211"/>
      <c r="CA3" s="15"/>
      <c r="CB3" s="15"/>
      <c r="CC3" s="15"/>
      <c r="CD3" s="15"/>
      <c r="CE3" s="15"/>
      <c r="CF3" s="15"/>
      <c r="CG3" s="15"/>
      <c r="CH3" s="15"/>
    </row>
    <row r="4" spans="1:86" ht="22.5" customHeight="1">
      <c r="A4" s="127" t="s">
        <v>10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244"/>
      <c r="M4" s="138" t="s">
        <v>96</v>
      </c>
      <c r="N4" s="139"/>
      <c r="O4" s="139"/>
      <c r="P4" s="139"/>
      <c r="Q4" s="139"/>
      <c r="R4" s="140"/>
      <c r="S4" s="255" t="s">
        <v>23</v>
      </c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1"/>
      <c r="AH4" s="255" t="s">
        <v>24</v>
      </c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1"/>
      <c r="AW4" s="255" t="s">
        <v>91</v>
      </c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1"/>
      <c r="BL4" s="255" t="s">
        <v>92</v>
      </c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2"/>
      <c r="CA4" s="15"/>
      <c r="CB4" s="15"/>
      <c r="CC4" s="15"/>
      <c r="CD4" s="15"/>
      <c r="CE4" s="15"/>
      <c r="CF4" s="15"/>
      <c r="CG4" s="15"/>
      <c r="CH4" s="15"/>
    </row>
    <row r="5" spans="1:86" ht="22.5" customHeight="1">
      <c r="A5" s="254"/>
      <c r="B5" s="142"/>
      <c r="C5" s="142"/>
      <c r="D5" s="142"/>
      <c r="E5" s="142"/>
      <c r="F5" s="142"/>
      <c r="G5" s="142"/>
      <c r="H5" s="142"/>
      <c r="I5" s="142"/>
      <c r="J5" s="142"/>
      <c r="K5" s="142"/>
      <c r="L5" s="143"/>
      <c r="M5" s="141"/>
      <c r="N5" s="142"/>
      <c r="O5" s="142"/>
      <c r="P5" s="142"/>
      <c r="Q5" s="142"/>
      <c r="R5" s="143"/>
      <c r="S5" s="86">
        <v>1</v>
      </c>
      <c r="T5" s="86">
        <v>3</v>
      </c>
      <c r="U5" s="86">
        <v>5</v>
      </c>
      <c r="V5" s="86">
        <v>7</v>
      </c>
      <c r="W5" s="86">
        <v>9</v>
      </c>
      <c r="X5" s="86">
        <v>11</v>
      </c>
      <c r="Y5" s="86">
        <v>13</v>
      </c>
      <c r="Z5" s="86">
        <v>15</v>
      </c>
      <c r="AA5" s="86">
        <v>19</v>
      </c>
      <c r="AB5" s="86">
        <v>21</v>
      </c>
      <c r="AC5" s="86">
        <v>23</v>
      </c>
      <c r="AD5" s="86">
        <v>25</v>
      </c>
      <c r="AE5" s="86">
        <v>27</v>
      </c>
      <c r="AF5" s="86">
        <v>29</v>
      </c>
      <c r="AG5" s="86">
        <v>31</v>
      </c>
      <c r="AH5" s="86">
        <v>1</v>
      </c>
      <c r="AI5" s="86">
        <v>3</v>
      </c>
      <c r="AJ5" s="86">
        <v>5</v>
      </c>
      <c r="AK5" s="86">
        <v>7</v>
      </c>
      <c r="AL5" s="86">
        <v>9</v>
      </c>
      <c r="AM5" s="86">
        <v>11</v>
      </c>
      <c r="AN5" s="86">
        <v>13</v>
      </c>
      <c r="AO5" s="86">
        <v>15</v>
      </c>
      <c r="AP5" s="86">
        <v>19</v>
      </c>
      <c r="AQ5" s="86">
        <v>21</v>
      </c>
      <c r="AR5" s="86">
        <v>23</v>
      </c>
      <c r="AS5" s="86">
        <v>25</v>
      </c>
      <c r="AT5" s="86">
        <v>27</v>
      </c>
      <c r="AU5" s="86">
        <v>29</v>
      </c>
      <c r="AV5" s="86">
        <v>30</v>
      </c>
      <c r="AW5" s="86">
        <v>1</v>
      </c>
      <c r="AX5" s="86">
        <v>3</v>
      </c>
      <c r="AY5" s="86">
        <v>5</v>
      </c>
      <c r="AZ5" s="86">
        <v>7</v>
      </c>
      <c r="BA5" s="86">
        <v>9</v>
      </c>
      <c r="BB5" s="86">
        <v>11</v>
      </c>
      <c r="BC5" s="86">
        <v>13</v>
      </c>
      <c r="BD5" s="86">
        <v>15</v>
      </c>
      <c r="BE5" s="86">
        <v>19</v>
      </c>
      <c r="BF5" s="86">
        <v>21</v>
      </c>
      <c r="BG5" s="86">
        <v>23</v>
      </c>
      <c r="BH5" s="86">
        <v>25</v>
      </c>
      <c r="BI5" s="86">
        <v>27</v>
      </c>
      <c r="BJ5" s="86">
        <v>29</v>
      </c>
      <c r="BK5" s="86">
        <v>31</v>
      </c>
      <c r="BL5" s="86">
        <v>1</v>
      </c>
      <c r="BM5" s="86">
        <v>3</v>
      </c>
      <c r="BN5" s="86">
        <v>5</v>
      </c>
      <c r="BO5" s="86">
        <v>7</v>
      </c>
      <c r="BP5" s="86">
        <v>9</v>
      </c>
      <c r="BQ5" s="86">
        <v>11</v>
      </c>
      <c r="BR5" s="86">
        <v>13</v>
      </c>
      <c r="BS5" s="86">
        <v>15</v>
      </c>
      <c r="BT5" s="86">
        <v>19</v>
      </c>
      <c r="BU5" s="86">
        <v>21</v>
      </c>
      <c r="BV5" s="86">
        <v>23</v>
      </c>
      <c r="BW5" s="86">
        <v>25</v>
      </c>
      <c r="BX5" s="86">
        <v>27</v>
      </c>
      <c r="BY5" s="86">
        <v>29</v>
      </c>
      <c r="BZ5" s="87">
        <v>30</v>
      </c>
      <c r="CA5" s="15"/>
      <c r="CB5" s="15"/>
      <c r="CC5" s="15"/>
      <c r="CD5" s="15"/>
      <c r="CE5" s="15"/>
      <c r="CF5" s="15"/>
      <c r="CG5" s="15"/>
      <c r="CH5" s="15"/>
    </row>
    <row r="6" spans="1:86" ht="18" customHeight="1">
      <c r="A6" s="114"/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6"/>
      <c r="M6" s="120"/>
      <c r="N6" s="121"/>
      <c r="O6" s="121"/>
      <c r="P6" s="121"/>
      <c r="Q6" s="121"/>
      <c r="R6" s="122"/>
      <c r="S6" s="26"/>
      <c r="T6" s="26"/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6"/>
      <c r="AU6" s="26"/>
      <c r="AV6" s="26"/>
      <c r="AW6" s="26"/>
      <c r="AX6" s="26"/>
      <c r="AY6" s="26"/>
      <c r="AZ6" s="26"/>
      <c r="BA6" s="26"/>
      <c r="BB6" s="26"/>
      <c r="BC6" s="26"/>
      <c r="BD6" s="26"/>
      <c r="BE6" s="26"/>
      <c r="BF6" s="26"/>
      <c r="BG6" s="26"/>
      <c r="BH6" s="26"/>
      <c r="BI6" s="26"/>
      <c r="BJ6" s="26"/>
      <c r="BK6" s="26"/>
      <c r="BL6" s="26"/>
      <c r="BM6" s="26"/>
      <c r="BN6" s="26"/>
      <c r="BO6" s="26"/>
      <c r="BP6" s="26"/>
      <c r="BQ6" s="26"/>
      <c r="BR6" s="26"/>
      <c r="BS6" s="26"/>
      <c r="BT6" s="26"/>
      <c r="BU6" s="26"/>
      <c r="BV6" s="26"/>
      <c r="BW6" s="26"/>
      <c r="BX6" s="26"/>
      <c r="BY6" s="26"/>
      <c r="BZ6" s="48"/>
      <c r="CA6" s="15"/>
      <c r="CB6" s="15"/>
      <c r="CC6" s="15"/>
      <c r="CD6" s="15"/>
      <c r="CE6" s="15"/>
      <c r="CF6" s="15"/>
      <c r="CG6" s="15"/>
      <c r="CH6" s="15"/>
    </row>
    <row r="7" spans="1:86" ht="6" customHeight="1">
      <c r="A7" s="117"/>
      <c r="B7" s="118"/>
      <c r="C7" s="118"/>
      <c r="D7" s="118"/>
      <c r="E7" s="118"/>
      <c r="F7" s="118"/>
      <c r="G7" s="118"/>
      <c r="H7" s="118"/>
      <c r="I7" s="118"/>
      <c r="J7" s="118"/>
      <c r="K7" s="118"/>
      <c r="L7" s="119"/>
      <c r="M7" s="123"/>
      <c r="N7" s="118"/>
      <c r="O7" s="118"/>
      <c r="P7" s="118"/>
      <c r="Q7" s="118"/>
      <c r="R7" s="119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49"/>
      <c r="CA7" s="22"/>
      <c r="CB7" s="22"/>
      <c r="CC7" s="22"/>
      <c r="CD7" s="22"/>
      <c r="CE7" s="22"/>
      <c r="CF7" s="22"/>
      <c r="CG7" s="4"/>
      <c r="CH7" s="4"/>
    </row>
    <row r="8" spans="1:86" ht="18" customHeight="1">
      <c r="A8" s="114"/>
      <c r="B8" s="115"/>
      <c r="C8" s="115"/>
      <c r="D8" s="115"/>
      <c r="E8" s="115"/>
      <c r="F8" s="115"/>
      <c r="G8" s="115"/>
      <c r="H8" s="115"/>
      <c r="I8" s="115"/>
      <c r="J8" s="115"/>
      <c r="K8" s="115"/>
      <c r="L8" s="116"/>
      <c r="M8" s="120"/>
      <c r="N8" s="121"/>
      <c r="O8" s="121"/>
      <c r="P8" s="121"/>
      <c r="Q8" s="121"/>
      <c r="R8" s="122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26"/>
      <c r="AL8" s="26"/>
      <c r="AM8" s="26"/>
      <c r="AN8" s="26"/>
      <c r="AO8" s="26"/>
      <c r="AP8" s="26"/>
      <c r="AQ8" s="26"/>
      <c r="AR8" s="26"/>
      <c r="AS8" s="26"/>
      <c r="AT8" s="26"/>
      <c r="AU8" s="26"/>
      <c r="AV8" s="26"/>
      <c r="AW8" s="26"/>
      <c r="AX8" s="26"/>
      <c r="AY8" s="26"/>
      <c r="AZ8" s="26"/>
      <c r="BA8" s="26"/>
      <c r="BB8" s="26"/>
      <c r="BC8" s="26"/>
      <c r="BD8" s="26"/>
      <c r="BE8" s="26"/>
      <c r="BF8" s="26"/>
      <c r="BG8" s="26"/>
      <c r="BH8" s="26"/>
      <c r="BI8" s="26"/>
      <c r="BJ8" s="26"/>
      <c r="BK8" s="26"/>
      <c r="BL8" s="26"/>
      <c r="BM8" s="26"/>
      <c r="BN8" s="26"/>
      <c r="BO8" s="26"/>
      <c r="BP8" s="26"/>
      <c r="BQ8" s="26"/>
      <c r="BR8" s="26"/>
      <c r="BS8" s="26"/>
      <c r="BT8" s="26"/>
      <c r="BU8" s="26"/>
      <c r="BV8" s="26"/>
      <c r="BW8" s="26"/>
      <c r="BX8" s="26"/>
      <c r="BY8" s="26"/>
      <c r="BZ8" s="48"/>
      <c r="CA8" s="22"/>
      <c r="CB8" s="22"/>
      <c r="CC8" s="22"/>
      <c r="CD8" s="22"/>
      <c r="CE8" s="22"/>
      <c r="CF8" s="22"/>
      <c r="CG8" s="4"/>
      <c r="CH8" s="4"/>
    </row>
    <row r="9" spans="1:86" ht="6" customHeight="1">
      <c r="A9" s="117"/>
      <c r="B9" s="118"/>
      <c r="C9" s="118"/>
      <c r="D9" s="118"/>
      <c r="E9" s="118"/>
      <c r="F9" s="118"/>
      <c r="G9" s="118"/>
      <c r="H9" s="118"/>
      <c r="I9" s="118"/>
      <c r="J9" s="118"/>
      <c r="K9" s="118"/>
      <c r="L9" s="119"/>
      <c r="M9" s="123"/>
      <c r="N9" s="118"/>
      <c r="O9" s="118"/>
      <c r="P9" s="118"/>
      <c r="Q9" s="118"/>
      <c r="R9" s="119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49"/>
      <c r="CA9" s="22"/>
      <c r="CB9" s="22"/>
      <c r="CC9" s="22"/>
      <c r="CD9" s="22"/>
      <c r="CE9" s="22"/>
      <c r="CF9" s="22"/>
      <c r="CG9" s="4"/>
      <c r="CH9" s="4"/>
    </row>
    <row r="10" spans="1:86" ht="18" customHeight="1">
      <c r="A10" s="114"/>
      <c r="B10" s="115"/>
      <c r="C10" s="115"/>
      <c r="D10" s="115"/>
      <c r="E10" s="115"/>
      <c r="F10" s="115"/>
      <c r="G10" s="115"/>
      <c r="H10" s="115"/>
      <c r="I10" s="115"/>
      <c r="J10" s="115"/>
      <c r="K10" s="115"/>
      <c r="L10" s="116"/>
      <c r="M10" s="120"/>
      <c r="N10" s="121"/>
      <c r="O10" s="121"/>
      <c r="P10" s="121"/>
      <c r="Q10" s="121"/>
      <c r="R10" s="122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26"/>
      <c r="AL10" s="26"/>
      <c r="AM10" s="26"/>
      <c r="AN10" s="26"/>
      <c r="AO10" s="26"/>
      <c r="AP10" s="26"/>
      <c r="AQ10" s="26"/>
      <c r="AR10" s="26"/>
      <c r="AS10" s="26"/>
      <c r="AT10" s="26"/>
      <c r="AU10" s="26"/>
      <c r="AV10" s="26"/>
      <c r="AW10" s="26"/>
      <c r="AX10" s="26"/>
      <c r="AY10" s="26"/>
      <c r="AZ10" s="26"/>
      <c r="BA10" s="26"/>
      <c r="BB10" s="26"/>
      <c r="BC10" s="26"/>
      <c r="BD10" s="26"/>
      <c r="BE10" s="26"/>
      <c r="BF10" s="26"/>
      <c r="BG10" s="26"/>
      <c r="BH10" s="26"/>
      <c r="BI10" s="26"/>
      <c r="BJ10" s="26"/>
      <c r="BK10" s="26"/>
      <c r="BL10" s="26"/>
      <c r="BM10" s="26"/>
      <c r="BN10" s="26"/>
      <c r="BO10" s="26"/>
      <c r="BP10" s="26"/>
      <c r="BQ10" s="26"/>
      <c r="BR10" s="26"/>
      <c r="BS10" s="26"/>
      <c r="BT10" s="26"/>
      <c r="BU10" s="26"/>
      <c r="BV10" s="26"/>
      <c r="BW10" s="26"/>
      <c r="BX10" s="26"/>
      <c r="BY10" s="26"/>
      <c r="BZ10" s="48"/>
      <c r="CA10" s="22"/>
      <c r="CB10" s="22"/>
      <c r="CC10" s="22"/>
      <c r="CD10" s="22"/>
      <c r="CE10" s="22"/>
      <c r="CF10" s="22"/>
      <c r="CG10" s="4"/>
      <c r="CH10" s="4"/>
    </row>
    <row r="11" spans="1:86" ht="6" customHeight="1">
      <c r="A11" s="117"/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9"/>
      <c r="M11" s="123"/>
      <c r="N11" s="118"/>
      <c r="O11" s="118"/>
      <c r="P11" s="118"/>
      <c r="Q11" s="118"/>
      <c r="R11" s="119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49"/>
      <c r="CA11" s="22"/>
      <c r="CB11" s="22"/>
      <c r="CC11" s="22"/>
      <c r="CD11" s="22"/>
      <c r="CE11" s="22"/>
      <c r="CF11" s="22"/>
      <c r="CG11" s="4"/>
      <c r="CH11" s="4"/>
    </row>
    <row r="12" spans="1:86" ht="18" customHeight="1">
      <c r="A12" s="114"/>
      <c r="B12" s="115"/>
      <c r="C12" s="115"/>
      <c r="D12" s="115"/>
      <c r="E12" s="115"/>
      <c r="F12" s="115"/>
      <c r="G12" s="115"/>
      <c r="H12" s="115"/>
      <c r="I12" s="115"/>
      <c r="J12" s="115"/>
      <c r="K12" s="115"/>
      <c r="L12" s="116"/>
      <c r="M12" s="120"/>
      <c r="N12" s="121"/>
      <c r="O12" s="121"/>
      <c r="P12" s="121"/>
      <c r="Q12" s="121"/>
      <c r="R12" s="122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48"/>
      <c r="CA12" s="22"/>
      <c r="CB12" s="22"/>
      <c r="CC12" s="22"/>
      <c r="CD12" s="22"/>
      <c r="CE12" s="22"/>
      <c r="CF12" s="22"/>
      <c r="CG12" s="4"/>
      <c r="CH12" s="4"/>
    </row>
    <row r="13" spans="1:86" ht="6" customHeight="1">
      <c r="A13" s="117"/>
      <c r="B13" s="118"/>
      <c r="C13" s="118"/>
      <c r="D13" s="118"/>
      <c r="E13" s="118"/>
      <c r="F13" s="118"/>
      <c r="G13" s="118"/>
      <c r="H13" s="118"/>
      <c r="I13" s="118"/>
      <c r="J13" s="118"/>
      <c r="K13" s="118"/>
      <c r="L13" s="119"/>
      <c r="M13" s="123"/>
      <c r="N13" s="118"/>
      <c r="O13" s="118"/>
      <c r="P13" s="118"/>
      <c r="Q13" s="118"/>
      <c r="R13" s="119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49"/>
      <c r="CA13" s="22"/>
      <c r="CB13" s="22"/>
      <c r="CC13" s="22"/>
      <c r="CD13" s="22"/>
      <c r="CE13" s="22"/>
      <c r="CF13" s="22"/>
      <c r="CG13" s="4"/>
      <c r="CH13" s="4"/>
    </row>
    <row r="14" spans="1:86" ht="18" customHeight="1">
      <c r="A14" s="114"/>
      <c r="B14" s="115"/>
      <c r="C14" s="115"/>
      <c r="D14" s="115"/>
      <c r="E14" s="115"/>
      <c r="F14" s="115"/>
      <c r="G14" s="115"/>
      <c r="H14" s="115"/>
      <c r="I14" s="115"/>
      <c r="J14" s="115"/>
      <c r="K14" s="115"/>
      <c r="L14" s="116"/>
      <c r="M14" s="120"/>
      <c r="N14" s="121"/>
      <c r="O14" s="121"/>
      <c r="P14" s="121"/>
      <c r="Q14" s="121"/>
      <c r="R14" s="122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48"/>
      <c r="CA14" s="22"/>
      <c r="CB14" s="22"/>
      <c r="CC14" s="22"/>
      <c r="CD14" s="22"/>
      <c r="CE14" s="22"/>
      <c r="CF14" s="22"/>
      <c r="CG14" s="4"/>
      <c r="CH14" s="4"/>
    </row>
    <row r="15" spans="1:86" ht="6" customHeight="1">
      <c r="A15" s="117"/>
      <c r="B15" s="118"/>
      <c r="C15" s="118"/>
      <c r="D15" s="118"/>
      <c r="E15" s="118"/>
      <c r="F15" s="118"/>
      <c r="G15" s="118"/>
      <c r="H15" s="118"/>
      <c r="I15" s="118"/>
      <c r="J15" s="118"/>
      <c r="K15" s="118"/>
      <c r="L15" s="119"/>
      <c r="M15" s="123"/>
      <c r="N15" s="118"/>
      <c r="O15" s="118"/>
      <c r="P15" s="118"/>
      <c r="Q15" s="118"/>
      <c r="R15" s="119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49"/>
      <c r="CA15" s="22"/>
      <c r="CB15" s="22"/>
      <c r="CC15" s="22"/>
      <c r="CD15" s="22"/>
      <c r="CE15" s="22"/>
      <c r="CF15" s="22"/>
      <c r="CG15" s="4"/>
      <c r="CH15" s="4"/>
    </row>
    <row r="16" spans="1:86" ht="18" customHeight="1">
      <c r="A16" s="114"/>
      <c r="B16" s="115"/>
      <c r="C16" s="115"/>
      <c r="D16" s="115"/>
      <c r="E16" s="115"/>
      <c r="F16" s="115"/>
      <c r="G16" s="115"/>
      <c r="H16" s="115"/>
      <c r="I16" s="115"/>
      <c r="J16" s="115"/>
      <c r="K16" s="115"/>
      <c r="L16" s="116"/>
      <c r="M16" s="120"/>
      <c r="N16" s="121"/>
      <c r="O16" s="121"/>
      <c r="P16" s="121"/>
      <c r="Q16" s="121"/>
      <c r="R16" s="122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26"/>
      <c r="AL16" s="26"/>
      <c r="AM16" s="26"/>
      <c r="AN16" s="26"/>
      <c r="AO16" s="26"/>
      <c r="AP16" s="26"/>
      <c r="AQ16" s="26"/>
      <c r="AR16" s="26"/>
      <c r="AS16" s="26"/>
      <c r="AT16" s="26"/>
      <c r="AU16" s="26"/>
      <c r="AV16" s="26"/>
      <c r="AW16" s="26"/>
      <c r="AX16" s="26"/>
      <c r="AY16" s="26"/>
      <c r="AZ16" s="26"/>
      <c r="BA16" s="26"/>
      <c r="BB16" s="26"/>
      <c r="BC16" s="26"/>
      <c r="BD16" s="26"/>
      <c r="BE16" s="26"/>
      <c r="BF16" s="26"/>
      <c r="BG16" s="26"/>
      <c r="BH16" s="26"/>
      <c r="BI16" s="26"/>
      <c r="BJ16" s="26"/>
      <c r="BK16" s="26"/>
      <c r="BL16" s="26"/>
      <c r="BM16" s="26"/>
      <c r="BN16" s="26"/>
      <c r="BO16" s="26"/>
      <c r="BP16" s="26"/>
      <c r="BQ16" s="26"/>
      <c r="BR16" s="26"/>
      <c r="BS16" s="26"/>
      <c r="BT16" s="26"/>
      <c r="BU16" s="26"/>
      <c r="BV16" s="26"/>
      <c r="BW16" s="26"/>
      <c r="BX16" s="26"/>
      <c r="BY16" s="26"/>
      <c r="BZ16" s="48"/>
      <c r="CA16" s="22"/>
      <c r="CB16" s="22"/>
      <c r="CC16" s="22"/>
      <c r="CD16" s="22"/>
      <c r="CE16" s="22"/>
      <c r="CF16" s="22"/>
      <c r="CG16" s="4"/>
      <c r="CH16" s="4"/>
    </row>
    <row r="17" spans="1:86" ht="6" customHeight="1">
      <c r="A17" s="117"/>
      <c r="B17" s="118"/>
      <c r="C17" s="118"/>
      <c r="D17" s="118"/>
      <c r="E17" s="118"/>
      <c r="F17" s="118"/>
      <c r="G17" s="118"/>
      <c r="H17" s="118"/>
      <c r="I17" s="118"/>
      <c r="J17" s="118"/>
      <c r="K17" s="118"/>
      <c r="L17" s="119"/>
      <c r="M17" s="123"/>
      <c r="N17" s="118"/>
      <c r="O17" s="118"/>
      <c r="P17" s="118"/>
      <c r="Q17" s="118"/>
      <c r="R17" s="119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49"/>
      <c r="CA17" s="22"/>
      <c r="CB17" s="22"/>
      <c r="CC17" s="22"/>
      <c r="CD17" s="22"/>
      <c r="CE17" s="22"/>
      <c r="CF17" s="22"/>
      <c r="CG17" s="4"/>
      <c r="CH17" s="4"/>
    </row>
    <row r="18" spans="1:86" ht="18" customHeight="1">
      <c r="A18" s="114"/>
      <c r="B18" s="115"/>
      <c r="C18" s="115"/>
      <c r="D18" s="115"/>
      <c r="E18" s="115"/>
      <c r="F18" s="115"/>
      <c r="G18" s="115"/>
      <c r="H18" s="115"/>
      <c r="I18" s="115"/>
      <c r="J18" s="115"/>
      <c r="K18" s="115"/>
      <c r="L18" s="116"/>
      <c r="M18" s="120"/>
      <c r="N18" s="121"/>
      <c r="O18" s="121"/>
      <c r="P18" s="121"/>
      <c r="Q18" s="121"/>
      <c r="R18" s="122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6"/>
      <c r="AR18" s="26"/>
      <c r="AS18" s="26"/>
      <c r="AT18" s="26"/>
      <c r="AU18" s="26"/>
      <c r="AV18" s="26"/>
      <c r="AW18" s="26"/>
      <c r="AX18" s="26"/>
      <c r="AY18" s="26"/>
      <c r="AZ18" s="26"/>
      <c r="BA18" s="26"/>
      <c r="BB18" s="26"/>
      <c r="BC18" s="26"/>
      <c r="BD18" s="26"/>
      <c r="BE18" s="26"/>
      <c r="BF18" s="26"/>
      <c r="BG18" s="26"/>
      <c r="BH18" s="26"/>
      <c r="BI18" s="26"/>
      <c r="BJ18" s="26"/>
      <c r="BK18" s="26"/>
      <c r="BL18" s="26"/>
      <c r="BM18" s="26"/>
      <c r="BN18" s="26"/>
      <c r="BO18" s="26"/>
      <c r="BP18" s="26"/>
      <c r="BQ18" s="26"/>
      <c r="BR18" s="26"/>
      <c r="BS18" s="26"/>
      <c r="BT18" s="26"/>
      <c r="BU18" s="26"/>
      <c r="BV18" s="26"/>
      <c r="BW18" s="26"/>
      <c r="BX18" s="26"/>
      <c r="BY18" s="26"/>
      <c r="BZ18" s="48"/>
      <c r="CA18" s="22"/>
      <c r="CB18" s="22"/>
      <c r="CC18" s="22"/>
      <c r="CD18" s="22"/>
      <c r="CE18" s="22"/>
      <c r="CF18" s="22"/>
      <c r="CG18" s="4"/>
      <c r="CH18" s="4"/>
    </row>
    <row r="19" spans="1:86" ht="6" customHeight="1">
      <c r="A19" s="117"/>
      <c r="B19" s="118"/>
      <c r="C19" s="118"/>
      <c r="D19" s="118"/>
      <c r="E19" s="118"/>
      <c r="F19" s="118"/>
      <c r="G19" s="118"/>
      <c r="H19" s="118"/>
      <c r="I19" s="118"/>
      <c r="J19" s="118"/>
      <c r="K19" s="118"/>
      <c r="L19" s="119"/>
      <c r="M19" s="123"/>
      <c r="N19" s="118"/>
      <c r="O19" s="118"/>
      <c r="P19" s="118"/>
      <c r="Q19" s="118"/>
      <c r="R19" s="119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7"/>
      <c r="AY19" s="27"/>
      <c r="AZ19" s="27"/>
      <c r="BA19" s="27"/>
      <c r="BB19" s="27"/>
      <c r="BC19" s="27"/>
      <c r="BD19" s="27"/>
      <c r="BE19" s="27"/>
      <c r="BF19" s="27"/>
      <c r="BG19" s="27"/>
      <c r="BH19" s="27"/>
      <c r="BI19" s="27"/>
      <c r="BJ19" s="27"/>
      <c r="BK19" s="27"/>
      <c r="BL19" s="27"/>
      <c r="BM19" s="27"/>
      <c r="BN19" s="27"/>
      <c r="BO19" s="27"/>
      <c r="BP19" s="27"/>
      <c r="BQ19" s="27"/>
      <c r="BR19" s="27"/>
      <c r="BS19" s="27"/>
      <c r="BT19" s="27"/>
      <c r="BU19" s="27"/>
      <c r="BV19" s="27"/>
      <c r="BW19" s="27"/>
      <c r="BX19" s="27"/>
      <c r="BY19" s="27"/>
      <c r="BZ19" s="49"/>
      <c r="CA19" s="22"/>
      <c r="CB19" s="22"/>
      <c r="CC19" s="22"/>
      <c r="CD19" s="22"/>
      <c r="CE19" s="22"/>
      <c r="CF19" s="22"/>
      <c r="CG19" s="4"/>
      <c r="CH19" s="4"/>
    </row>
    <row r="20" spans="1:86" ht="18" customHeight="1">
      <c r="A20" s="114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6"/>
      <c r="M20" s="120"/>
      <c r="N20" s="121"/>
      <c r="O20" s="121"/>
      <c r="P20" s="121"/>
      <c r="Q20" s="121"/>
      <c r="R20" s="122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48"/>
      <c r="CA20" s="22"/>
      <c r="CB20" s="22"/>
      <c r="CC20" s="22"/>
      <c r="CD20" s="22"/>
      <c r="CE20" s="22"/>
      <c r="CF20" s="22"/>
      <c r="CG20" s="4"/>
      <c r="CH20" s="4"/>
    </row>
    <row r="21" spans="1:86" ht="6" customHeight="1">
      <c r="A21" s="117"/>
      <c r="B21" s="118"/>
      <c r="C21" s="118"/>
      <c r="D21" s="118"/>
      <c r="E21" s="118"/>
      <c r="F21" s="118"/>
      <c r="G21" s="118"/>
      <c r="H21" s="118"/>
      <c r="I21" s="118"/>
      <c r="J21" s="118"/>
      <c r="K21" s="118"/>
      <c r="L21" s="119"/>
      <c r="M21" s="123"/>
      <c r="N21" s="118"/>
      <c r="O21" s="118"/>
      <c r="P21" s="118"/>
      <c r="Q21" s="118"/>
      <c r="R21" s="119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7"/>
      <c r="AY21" s="27"/>
      <c r="AZ21" s="27"/>
      <c r="BA21" s="27"/>
      <c r="BB21" s="27"/>
      <c r="BC21" s="27"/>
      <c r="BD21" s="27"/>
      <c r="BE21" s="27"/>
      <c r="BF21" s="27"/>
      <c r="BG21" s="27"/>
      <c r="BH21" s="27"/>
      <c r="BI21" s="27"/>
      <c r="BJ21" s="27"/>
      <c r="BK21" s="27"/>
      <c r="BL21" s="27"/>
      <c r="BM21" s="27"/>
      <c r="BN21" s="27"/>
      <c r="BO21" s="27"/>
      <c r="BP21" s="27"/>
      <c r="BQ21" s="27"/>
      <c r="BR21" s="27"/>
      <c r="BS21" s="27"/>
      <c r="BT21" s="27"/>
      <c r="BU21" s="27"/>
      <c r="BV21" s="27"/>
      <c r="BW21" s="27"/>
      <c r="BX21" s="27"/>
      <c r="BY21" s="27"/>
      <c r="BZ21" s="49"/>
      <c r="CA21" s="22"/>
      <c r="CB21" s="22"/>
      <c r="CC21" s="22"/>
      <c r="CD21" s="22"/>
      <c r="CE21" s="22"/>
      <c r="CF21" s="22"/>
      <c r="CG21" s="4"/>
      <c r="CH21" s="4"/>
    </row>
    <row r="22" spans="1:86" ht="18" customHeight="1">
      <c r="A22" s="114"/>
      <c r="B22" s="115"/>
      <c r="C22" s="115"/>
      <c r="D22" s="115"/>
      <c r="E22" s="115"/>
      <c r="F22" s="115"/>
      <c r="G22" s="115"/>
      <c r="H22" s="115"/>
      <c r="I22" s="115"/>
      <c r="J22" s="115"/>
      <c r="K22" s="115"/>
      <c r="L22" s="116"/>
      <c r="M22" s="120"/>
      <c r="N22" s="121"/>
      <c r="O22" s="121"/>
      <c r="P22" s="121"/>
      <c r="Q22" s="121"/>
      <c r="R22" s="122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/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/>
      <c r="BT22" s="26"/>
      <c r="BU22" s="26"/>
      <c r="BV22" s="26"/>
      <c r="BW22" s="26"/>
      <c r="BX22" s="26"/>
      <c r="BY22" s="26"/>
      <c r="BZ22" s="48"/>
      <c r="CA22" s="22"/>
      <c r="CB22" s="22"/>
      <c r="CC22" s="22"/>
      <c r="CD22" s="22"/>
      <c r="CE22" s="22"/>
      <c r="CF22" s="22"/>
      <c r="CG22" s="4"/>
      <c r="CH22" s="4"/>
    </row>
    <row r="23" spans="1:86" ht="6" customHeight="1">
      <c r="A23" s="117"/>
      <c r="B23" s="118"/>
      <c r="C23" s="118"/>
      <c r="D23" s="118"/>
      <c r="E23" s="118"/>
      <c r="F23" s="118"/>
      <c r="G23" s="118"/>
      <c r="H23" s="118"/>
      <c r="I23" s="118"/>
      <c r="J23" s="118"/>
      <c r="K23" s="118"/>
      <c r="L23" s="119"/>
      <c r="M23" s="123"/>
      <c r="N23" s="118"/>
      <c r="O23" s="118"/>
      <c r="P23" s="118"/>
      <c r="Q23" s="118"/>
      <c r="R23" s="119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49"/>
      <c r="CA23" s="22"/>
      <c r="CB23" s="22"/>
      <c r="CC23" s="22"/>
      <c r="CD23" s="22"/>
      <c r="CE23" s="22"/>
      <c r="CF23" s="22"/>
      <c r="CG23" s="4"/>
      <c r="CH23" s="4"/>
    </row>
    <row r="24" spans="1:86" ht="18" customHeight="1">
      <c r="A24" s="114"/>
      <c r="B24" s="115"/>
      <c r="C24" s="115"/>
      <c r="D24" s="115"/>
      <c r="E24" s="115"/>
      <c r="F24" s="115"/>
      <c r="G24" s="115"/>
      <c r="H24" s="115"/>
      <c r="I24" s="115"/>
      <c r="J24" s="115"/>
      <c r="K24" s="115"/>
      <c r="L24" s="116"/>
      <c r="M24" s="120"/>
      <c r="N24" s="121"/>
      <c r="O24" s="121"/>
      <c r="P24" s="121"/>
      <c r="Q24" s="121"/>
      <c r="R24" s="122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48"/>
      <c r="CA24" s="22"/>
      <c r="CB24" s="22"/>
      <c r="CC24" s="22"/>
      <c r="CD24" s="22"/>
      <c r="CE24" s="22"/>
      <c r="CF24" s="22"/>
      <c r="CG24" s="4"/>
      <c r="CH24" s="4"/>
    </row>
    <row r="25" spans="1:86" ht="6" customHeight="1">
      <c r="A25" s="117"/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9"/>
      <c r="M25" s="123"/>
      <c r="N25" s="118"/>
      <c r="O25" s="118"/>
      <c r="P25" s="118"/>
      <c r="Q25" s="118"/>
      <c r="R25" s="119"/>
      <c r="S25" s="27"/>
      <c r="T25" s="27"/>
      <c r="U25" s="27"/>
      <c r="V25" s="27"/>
      <c r="W25" s="27"/>
      <c r="X25" s="27"/>
      <c r="Y25" s="27"/>
      <c r="Z25" s="27"/>
      <c r="AA25" s="27"/>
      <c r="AB25" s="27"/>
      <c r="AC25" s="27"/>
      <c r="AD25" s="27"/>
      <c r="AE25" s="27"/>
      <c r="AF25" s="27"/>
      <c r="AG25" s="27"/>
      <c r="AH25" s="27"/>
      <c r="AI25" s="27"/>
      <c r="AJ25" s="27"/>
      <c r="AK25" s="27"/>
      <c r="AL25" s="27"/>
      <c r="AM25" s="27"/>
      <c r="AN25" s="27"/>
      <c r="AO25" s="27"/>
      <c r="AP25" s="27"/>
      <c r="AQ25" s="27"/>
      <c r="AR25" s="27"/>
      <c r="AS25" s="27"/>
      <c r="AT25" s="27"/>
      <c r="AU25" s="27"/>
      <c r="AV25" s="27"/>
      <c r="AW25" s="27"/>
      <c r="AX25" s="27"/>
      <c r="AY25" s="27"/>
      <c r="AZ25" s="27"/>
      <c r="BA25" s="27"/>
      <c r="BB25" s="27"/>
      <c r="BC25" s="27"/>
      <c r="BD25" s="27"/>
      <c r="BE25" s="27"/>
      <c r="BF25" s="27"/>
      <c r="BG25" s="27"/>
      <c r="BH25" s="27"/>
      <c r="BI25" s="27"/>
      <c r="BJ25" s="27"/>
      <c r="BK25" s="27"/>
      <c r="BL25" s="27"/>
      <c r="BM25" s="27"/>
      <c r="BN25" s="27"/>
      <c r="BO25" s="27"/>
      <c r="BP25" s="27"/>
      <c r="BQ25" s="27"/>
      <c r="BR25" s="27"/>
      <c r="BS25" s="27"/>
      <c r="BT25" s="27"/>
      <c r="BU25" s="27"/>
      <c r="BV25" s="27"/>
      <c r="BW25" s="27"/>
      <c r="BX25" s="27"/>
      <c r="BY25" s="27"/>
      <c r="BZ25" s="49"/>
      <c r="CA25" s="22"/>
      <c r="CB25" s="22"/>
      <c r="CC25" s="22"/>
      <c r="CD25" s="22"/>
      <c r="CE25" s="22"/>
      <c r="CF25" s="22"/>
      <c r="CG25" s="4"/>
      <c r="CH25" s="4"/>
    </row>
    <row r="26" spans="1:86" ht="18" customHeight="1">
      <c r="A26" s="114"/>
      <c r="B26" s="115"/>
      <c r="C26" s="115"/>
      <c r="D26" s="115"/>
      <c r="E26" s="115"/>
      <c r="F26" s="115"/>
      <c r="G26" s="115"/>
      <c r="H26" s="115"/>
      <c r="I26" s="115"/>
      <c r="J26" s="115"/>
      <c r="K26" s="115"/>
      <c r="L26" s="116"/>
      <c r="M26" s="120"/>
      <c r="N26" s="121"/>
      <c r="O26" s="121"/>
      <c r="P26" s="121"/>
      <c r="Q26" s="121"/>
      <c r="R26" s="122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/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/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/>
      <c r="BT26" s="26"/>
      <c r="BU26" s="26"/>
      <c r="BV26" s="26"/>
      <c r="BW26" s="26"/>
      <c r="BX26" s="26"/>
      <c r="BY26" s="26"/>
      <c r="BZ26" s="48"/>
      <c r="CA26" s="22"/>
      <c r="CB26" s="22"/>
      <c r="CC26" s="22"/>
      <c r="CD26" s="22"/>
      <c r="CE26" s="22"/>
      <c r="CF26" s="22"/>
      <c r="CG26" s="4"/>
      <c r="CH26" s="4"/>
    </row>
    <row r="27" spans="1:86" ht="6" customHeight="1">
      <c r="A27" s="117"/>
      <c r="B27" s="118"/>
      <c r="C27" s="118"/>
      <c r="D27" s="118"/>
      <c r="E27" s="118"/>
      <c r="F27" s="118"/>
      <c r="G27" s="118"/>
      <c r="H27" s="118"/>
      <c r="I27" s="118"/>
      <c r="J27" s="118"/>
      <c r="K27" s="118"/>
      <c r="L27" s="119"/>
      <c r="M27" s="123"/>
      <c r="N27" s="118"/>
      <c r="O27" s="118"/>
      <c r="P27" s="118"/>
      <c r="Q27" s="118"/>
      <c r="R27" s="119"/>
      <c r="S27" s="27"/>
      <c r="T27" s="27"/>
      <c r="U27" s="27"/>
      <c r="V27" s="27"/>
      <c r="W27" s="27"/>
      <c r="X27" s="27"/>
      <c r="Y27" s="27"/>
      <c r="Z27" s="27"/>
      <c r="AA27" s="27"/>
      <c r="AB27" s="27"/>
      <c r="AC27" s="27"/>
      <c r="AD27" s="27"/>
      <c r="AE27" s="27"/>
      <c r="AF27" s="27"/>
      <c r="AG27" s="27"/>
      <c r="AH27" s="27"/>
      <c r="AI27" s="27"/>
      <c r="AJ27" s="27"/>
      <c r="AK27" s="27"/>
      <c r="AL27" s="27"/>
      <c r="AM27" s="27"/>
      <c r="AN27" s="27"/>
      <c r="AO27" s="27"/>
      <c r="AP27" s="27"/>
      <c r="AQ27" s="27"/>
      <c r="AR27" s="27"/>
      <c r="AS27" s="27"/>
      <c r="AT27" s="27"/>
      <c r="AU27" s="27"/>
      <c r="AV27" s="27"/>
      <c r="AW27" s="27"/>
      <c r="AX27" s="27"/>
      <c r="AY27" s="27"/>
      <c r="AZ27" s="27"/>
      <c r="BA27" s="27"/>
      <c r="BB27" s="27"/>
      <c r="BC27" s="27"/>
      <c r="BD27" s="27"/>
      <c r="BE27" s="27"/>
      <c r="BF27" s="27"/>
      <c r="BG27" s="27"/>
      <c r="BH27" s="27"/>
      <c r="BI27" s="27"/>
      <c r="BJ27" s="27"/>
      <c r="BK27" s="27"/>
      <c r="BL27" s="27"/>
      <c r="BM27" s="27"/>
      <c r="BN27" s="27"/>
      <c r="BO27" s="27"/>
      <c r="BP27" s="27"/>
      <c r="BQ27" s="27"/>
      <c r="BR27" s="27"/>
      <c r="BS27" s="27"/>
      <c r="BT27" s="27"/>
      <c r="BU27" s="27"/>
      <c r="BV27" s="27"/>
      <c r="BW27" s="27"/>
      <c r="BX27" s="27"/>
      <c r="BY27" s="27"/>
      <c r="BZ27" s="49"/>
      <c r="CA27" s="22"/>
      <c r="CB27" s="22"/>
      <c r="CC27" s="22"/>
      <c r="CD27" s="22"/>
      <c r="CE27" s="22"/>
      <c r="CF27" s="22"/>
      <c r="CG27" s="4"/>
      <c r="CH27" s="4"/>
    </row>
    <row r="28" spans="1:86" ht="18" customHeight="1">
      <c r="A28" s="114"/>
      <c r="B28" s="115"/>
      <c r="C28" s="115"/>
      <c r="D28" s="115"/>
      <c r="E28" s="115"/>
      <c r="F28" s="115"/>
      <c r="G28" s="115"/>
      <c r="H28" s="115"/>
      <c r="I28" s="115"/>
      <c r="J28" s="115"/>
      <c r="K28" s="115"/>
      <c r="L28" s="116"/>
      <c r="M28" s="120"/>
      <c r="N28" s="121"/>
      <c r="O28" s="121"/>
      <c r="P28" s="121"/>
      <c r="Q28" s="121"/>
      <c r="R28" s="122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26"/>
      <c r="AE28" s="26"/>
      <c r="AF28" s="26"/>
      <c r="AG28" s="26"/>
      <c r="AH28" s="26"/>
      <c r="AI28" s="26"/>
      <c r="AJ28" s="26"/>
      <c r="AK28" s="26"/>
      <c r="AL28" s="26"/>
      <c r="AM28" s="26"/>
      <c r="AN28" s="26"/>
      <c r="AO28" s="26"/>
      <c r="AP28" s="26"/>
      <c r="AQ28" s="26"/>
      <c r="AR28" s="26"/>
      <c r="AS28" s="26"/>
      <c r="AT28" s="26"/>
      <c r="AU28" s="26"/>
      <c r="AV28" s="26"/>
      <c r="AW28" s="26"/>
      <c r="AX28" s="26"/>
      <c r="AY28" s="26"/>
      <c r="AZ28" s="26"/>
      <c r="BA28" s="26"/>
      <c r="BB28" s="26"/>
      <c r="BC28" s="26"/>
      <c r="BD28" s="26"/>
      <c r="BE28" s="26"/>
      <c r="BF28" s="26"/>
      <c r="BG28" s="26"/>
      <c r="BH28" s="26"/>
      <c r="BI28" s="26"/>
      <c r="BJ28" s="26"/>
      <c r="BK28" s="26"/>
      <c r="BL28" s="26"/>
      <c r="BM28" s="26"/>
      <c r="BN28" s="26"/>
      <c r="BO28" s="26"/>
      <c r="BP28" s="26"/>
      <c r="BQ28" s="26"/>
      <c r="BR28" s="26"/>
      <c r="BS28" s="26"/>
      <c r="BT28" s="26"/>
      <c r="BU28" s="26"/>
      <c r="BV28" s="26"/>
      <c r="BW28" s="26"/>
      <c r="BX28" s="26"/>
      <c r="BY28" s="26"/>
      <c r="BZ28" s="48"/>
      <c r="CA28" s="22"/>
      <c r="CB28" s="22"/>
      <c r="CC28" s="22"/>
      <c r="CD28" s="22"/>
      <c r="CE28" s="22"/>
      <c r="CF28" s="22"/>
      <c r="CG28" s="4"/>
      <c r="CH28" s="4"/>
    </row>
    <row r="29" spans="1:86" ht="6" customHeight="1">
      <c r="A29" s="117"/>
      <c r="B29" s="118"/>
      <c r="C29" s="118"/>
      <c r="D29" s="118"/>
      <c r="E29" s="118"/>
      <c r="F29" s="118"/>
      <c r="G29" s="118"/>
      <c r="H29" s="118"/>
      <c r="I29" s="118"/>
      <c r="J29" s="118"/>
      <c r="K29" s="118"/>
      <c r="L29" s="119"/>
      <c r="M29" s="123"/>
      <c r="N29" s="118"/>
      <c r="O29" s="118"/>
      <c r="P29" s="118"/>
      <c r="Q29" s="118"/>
      <c r="R29" s="119"/>
      <c r="S29" s="27"/>
      <c r="T29" s="27"/>
      <c r="U29" s="27"/>
      <c r="V29" s="27"/>
      <c r="W29" s="27"/>
      <c r="X29" s="27"/>
      <c r="Y29" s="27"/>
      <c r="Z29" s="27"/>
      <c r="AA29" s="27"/>
      <c r="AB29" s="27"/>
      <c r="AC29" s="27"/>
      <c r="AD29" s="27"/>
      <c r="AE29" s="27"/>
      <c r="AF29" s="27"/>
      <c r="AG29" s="27"/>
      <c r="AH29" s="27"/>
      <c r="AI29" s="27"/>
      <c r="AJ29" s="27"/>
      <c r="AK29" s="27"/>
      <c r="AL29" s="27"/>
      <c r="AM29" s="27"/>
      <c r="AN29" s="27"/>
      <c r="AO29" s="27"/>
      <c r="AP29" s="27"/>
      <c r="AQ29" s="27"/>
      <c r="AR29" s="27"/>
      <c r="AS29" s="27"/>
      <c r="AT29" s="27"/>
      <c r="AU29" s="27"/>
      <c r="AV29" s="27"/>
      <c r="AW29" s="27"/>
      <c r="AX29" s="27"/>
      <c r="AY29" s="27"/>
      <c r="AZ29" s="27"/>
      <c r="BA29" s="27"/>
      <c r="BB29" s="27"/>
      <c r="BC29" s="27"/>
      <c r="BD29" s="27"/>
      <c r="BE29" s="27"/>
      <c r="BF29" s="27"/>
      <c r="BG29" s="27"/>
      <c r="BH29" s="27"/>
      <c r="BI29" s="27"/>
      <c r="BJ29" s="27"/>
      <c r="BK29" s="27"/>
      <c r="BL29" s="27"/>
      <c r="BM29" s="27"/>
      <c r="BN29" s="27"/>
      <c r="BO29" s="27"/>
      <c r="BP29" s="27"/>
      <c r="BQ29" s="27"/>
      <c r="BR29" s="27"/>
      <c r="BS29" s="27"/>
      <c r="BT29" s="27"/>
      <c r="BU29" s="27"/>
      <c r="BV29" s="27"/>
      <c r="BW29" s="27"/>
      <c r="BX29" s="27"/>
      <c r="BY29" s="27"/>
      <c r="BZ29" s="49"/>
      <c r="CA29" s="22"/>
      <c r="CB29" s="22"/>
      <c r="CC29" s="22"/>
      <c r="CD29" s="22"/>
      <c r="CE29" s="22"/>
      <c r="CF29" s="22"/>
      <c r="CG29" s="4"/>
      <c r="CH29" s="4"/>
    </row>
    <row r="30" spans="1:86" ht="18" customHeight="1">
      <c r="A30" s="114"/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6"/>
      <c r="M30" s="120"/>
      <c r="N30" s="121"/>
      <c r="O30" s="121"/>
      <c r="P30" s="121"/>
      <c r="Q30" s="121"/>
      <c r="R30" s="122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26"/>
      <c r="AT30" s="26"/>
      <c r="AU30" s="26"/>
      <c r="AV30" s="26"/>
      <c r="AW30" s="26"/>
      <c r="AX30" s="26"/>
      <c r="AY30" s="26"/>
      <c r="AZ30" s="26"/>
      <c r="BA30" s="26"/>
      <c r="BB30" s="26"/>
      <c r="BC30" s="26"/>
      <c r="BD30" s="26"/>
      <c r="BE30" s="26"/>
      <c r="BF30" s="26"/>
      <c r="BG30" s="26"/>
      <c r="BH30" s="26"/>
      <c r="BI30" s="26"/>
      <c r="BJ30" s="26"/>
      <c r="BK30" s="26"/>
      <c r="BL30" s="26"/>
      <c r="BM30" s="26"/>
      <c r="BN30" s="26"/>
      <c r="BO30" s="26"/>
      <c r="BP30" s="26"/>
      <c r="BQ30" s="26"/>
      <c r="BR30" s="26"/>
      <c r="BS30" s="26"/>
      <c r="BT30" s="26"/>
      <c r="BU30" s="26"/>
      <c r="BV30" s="26"/>
      <c r="BW30" s="26"/>
      <c r="BX30" s="26"/>
      <c r="BY30" s="26"/>
      <c r="BZ30" s="48"/>
      <c r="CA30" s="22"/>
      <c r="CB30" s="22"/>
      <c r="CC30" s="22"/>
      <c r="CD30" s="22"/>
      <c r="CE30" s="22"/>
      <c r="CF30" s="22"/>
      <c r="CG30" s="4"/>
      <c r="CH30" s="4"/>
    </row>
    <row r="31" spans="1:86" ht="6" customHeight="1">
      <c r="A31" s="117"/>
      <c r="B31" s="118"/>
      <c r="C31" s="118"/>
      <c r="D31" s="118"/>
      <c r="E31" s="118"/>
      <c r="F31" s="118"/>
      <c r="G31" s="118"/>
      <c r="H31" s="118"/>
      <c r="I31" s="118"/>
      <c r="J31" s="118"/>
      <c r="K31" s="118"/>
      <c r="L31" s="119"/>
      <c r="M31" s="123"/>
      <c r="N31" s="118"/>
      <c r="O31" s="118"/>
      <c r="P31" s="118"/>
      <c r="Q31" s="118"/>
      <c r="R31" s="119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  <c r="AP31" s="27"/>
      <c r="AQ31" s="27"/>
      <c r="AR31" s="27"/>
      <c r="AS31" s="27"/>
      <c r="AT31" s="27"/>
      <c r="AU31" s="27"/>
      <c r="AV31" s="27"/>
      <c r="AW31" s="27"/>
      <c r="AX31" s="27"/>
      <c r="AY31" s="27"/>
      <c r="AZ31" s="27"/>
      <c r="BA31" s="27"/>
      <c r="BB31" s="27"/>
      <c r="BC31" s="27"/>
      <c r="BD31" s="27"/>
      <c r="BE31" s="27"/>
      <c r="BF31" s="27"/>
      <c r="BG31" s="27"/>
      <c r="BH31" s="27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49"/>
      <c r="CA31" s="22"/>
      <c r="CB31" s="22"/>
      <c r="CC31" s="22"/>
      <c r="CD31" s="22"/>
      <c r="CE31" s="22"/>
      <c r="CF31" s="22"/>
      <c r="CG31" s="4"/>
      <c r="CH31" s="4"/>
    </row>
    <row r="32" spans="1:86" ht="18" customHeight="1">
      <c r="A32" s="114"/>
      <c r="B32" s="115"/>
      <c r="C32" s="115"/>
      <c r="D32" s="115"/>
      <c r="E32" s="115"/>
      <c r="F32" s="115"/>
      <c r="G32" s="115"/>
      <c r="H32" s="115"/>
      <c r="I32" s="115"/>
      <c r="J32" s="115"/>
      <c r="K32" s="115"/>
      <c r="L32" s="116"/>
      <c r="M32" s="120"/>
      <c r="N32" s="121"/>
      <c r="O32" s="121"/>
      <c r="P32" s="121"/>
      <c r="Q32" s="121"/>
      <c r="R32" s="122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26"/>
      <c r="AT32" s="26"/>
      <c r="AU32" s="26"/>
      <c r="AV32" s="26"/>
      <c r="AW32" s="26"/>
      <c r="AX32" s="26"/>
      <c r="AY32" s="26"/>
      <c r="AZ32" s="26"/>
      <c r="BA32" s="26"/>
      <c r="BB32" s="26"/>
      <c r="BC32" s="26"/>
      <c r="BD32" s="26"/>
      <c r="BE32" s="26"/>
      <c r="BF32" s="26"/>
      <c r="BG32" s="26"/>
      <c r="BH32" s="26"/>
      <c r="BI32" s="26"/>
      <c r="BJ32" s="26"/>
      <c r="BK32" s="26"/>
      <c r="BL32" s="26"/>
      <c r="BM32" s="26"/>
      <c r="BN32" s="26"/>
      <c r="BO32" s="26"/>
      <c r="BP32" s="26"/>
      <c r="BQ32" s="26"/>
      <c r="BR32" s="26"/>
      <c r="BS32" s="26"/>
      <c r="BT32" s="26"/>
      <c r="BU32" s="26"/>
      <c r="BV32" s="26"/>
      <c r="BW32" s="26"/>
      <c r="BX32" s="26"/>
      <c r="BY32" s="26"/>
      <c r="BZ32" s="48"/>
      <c r="CA32" s="22"/>
      <c r="CB32" s="22"/>
      <c r="CC32" s="22"/>
      <c r="CD32" s="22"/>
      <c r="CE32" s="22"/>
      <c r="CF32" s="22"/>
      <c r="CG32" s="4"/>
      <c r="CH32" s="4"/>
    </row>
    <row r="33" spans="1:86" ht="6" customHeight="1">
      <c r="A33" s="117"/>
      <c r="B33" s="118"/>
      <c r="C33" s="118"/>
      <c r="D33" s="118"/>
      <c r="E33" s="118"/>
      <c r="F33" s="118"/>
      <c r="G33" s="118"/>
      <c r="H33" s="118"/>
      <c r="I33" s="118"/>
      <c r="J33" s="118"/>
      <c r="K33" s="118"/>
      <c r="L33" s="119"/>
      <c r="M33" s="123"/>
      <c r="N33" s="118"/>
      <c r="O33" s="118"/>
      <c r="P33" s="118"/>
      <c r="Q33" s="118"/>
      <c r="R33" s="119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  <c r="AP33" s="27"/>
      <c r="AQ33" s="27"/>
      <c r="AR33" s="27"/>
      <c r="AS33" s="27"/>
      <c r="AT33" s="27"/>
      <c r="AU33" s="27"/>
      <c r="AV33" s="27"/>
      <c r="AW33" s="27"/>
      <c r="AX33" s="27"/>
      <c r="AY33" s="27"/>
      <c r="AZ33" s="27"/>
      <c r="BA33" s="27"/>
      <c r="BB33" s="27"/>
      <c r="BC33" s="27"/>
      <c r="BD33" s="27"/>
      <c r="BE33" s="27"/>
      <c r="BF33" s="27"/>
      <c r="BG33" s="27"/>
      <c r="BH33" s="27"/>
      <c r="BI33" s="27"/>
      <c r="BJ33" s="27"/>
      <c r="BK33" s="27"/>
      <c r="BL33" s="27"/>
      <c r="BM33" s="27"/>
      <c r="BN33" s="27"/>
      <c r="BO33" s="27"/>
      <c r="BP33" s="27"/>
      <c r="BQ33" s="27"/>
      <c r="BR33" s="27"/>
      <c r="BS33" s="27"/>
      <c r="BT33" s="27"/>
      <c r="BU33" s="27"/>
      <c r="BV33" s="27"/>
      <c r="BW33" s="27"/>
      <c r="BX33" s="27"/>
      <c r="BY33" s="27"/>
      <c r="BZ33" s="49"/>
      <c r="CA33" s="22"/>
      <c r="CB33" s="22"/>
      <c r="CC33" s="22"/>
      <c r="CD33" s="22"/>
      <c r="CE33" s="22"/>
      <c r="CF33" s="22"/>
      <c r="CG33" s="4"/>
      <c r="CH33" s="4"/>
    </row>
    <row r="34" spans="1:86" ht="18" customHeight="1">
      <c r="A34" s="114"/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6"/>
      <c r="M34" s="120"/>
      <c r="N34" s="121"/>
      <c r="O34" s="121"/>
      <c r="P34" s="121"/>
      <c r="Q34" s="121"/>
      <c r="R34" s="122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  <c r="AP34" s="26"/>
      <c r="AQ34" s="26"/>
      <c r="AR34" s="26"/>
      <c r="AS34" s="26"/>
      <c r="AT34" s="26"/>
      <c r="AU34" s="26"/>
      <c r="AV34" s="26"/>
      <c r="AW34" s="26"/>
      <c r="AX34" s="26"/>
      <c r="AY34" s="26"/>
      <c r="AZ34" s="26"/>
      <c r="BA34" s="26"/>
      <c r="BB34" s="26"/>
      <c r="BC34" s="26"/>
      <c r="BD34" s="26"/>
      <c r="BE34" s="26"/>
      <c r="BF34" s="26"/>
      <c r="BG34" s="26"/>
      <c r="BH34" s="26"/>
      <c r="BI34" s="26"/>
      <c r="BJ34" s="26"/>
      <c r="BK34" s="26"/>
      <c r="BL34" s="26"/>
      <c r="BM34" s="26"/>
      <c r="BN34" s="26"/>
      <c r="BO34" s="26"/>
      <c r="BP34" s="26"/>
      <c r="BQ34" s="26"/>
      <c r="BR34" s="26"/>
      <c r="BS34" s="26"/>
      <c r="BT34" s="26"/>
      <c r="BU34" s="26"/>
      <c r="BV34" s="26"/>
      <c r="BW34" s="26"/>
      <c r="BX34" s="26"/>
      <c r="BY34" s="26"/>
      <c r="BZ34" s="48"/>
      <c r="CA34" s="22"/>
      <c r="CB34" s="22"/>
      <c r="CC34" s="22"/>
      <c r="CD34" s="22"/>
      <c r="CE34" s="22"/>
      <c r="CF34" s="22"/>
      <c r="CG34" s="4"/>
      <c r="CH34" s="4"/>
    </row>
    <row r="35" spans="1:86" ht="6" customHeight="1">
      <c r="A35" s="117"/>
      <c r="B35" s="118"/>
      <c r="C35" s="118"/>
      <c r="D35" s="118"/>
      <c r="E35" s="118"/>
      <c r="F35" s="118"/>
      <c r="G35" s="118"/>
      <c r="H35" s="118"/>
      <c r="I35" s="118"/>
      <c r="J35" s="118"/>
      <c r="K35" s="118"/>
      <c r="L35" s="119"/>
      <c r="M35" s="123"/>
      <c r="N35" s="118"/>
      <c r="O35" s="118"/>
      <c r="P35" s="118"/>
      <c r="Q35" s="118"/>
      <c r="R35" s="119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27"/>
      <c r="AH35" s="27"/>
      <c r="AI35" s="27"/>
      <c r="AJ35" s="27"/>
      <c r="AK35" s="27"/>
      <c r="AL35" s="27"/>
      <c r="AM35" s="27"/>
      <c r="AN35" s="27"/>
      <c r="AO35" s="27"/>
      <c r="AP35" s="27"/>
      <c r="AQ35" s="27"/>
      <c r="AR35" s="27"/>
      <c r="AS35" s="27"/>
      <c r="AT35" s="27"/>
      <c r="AU35" s="27"/>
      <c r="AV35" s="27"/>
      <c r="AW35" s="27"/>
      <c r="AX35" s="27"/>
      <c r="AY35" s="27"/>
      <c r="AZ35" s="27"/>
      <c r="BA35" s="27"/>
      <c r="BB35" s="27"/>
      <c r="BC35" s="27"/>
      <c r="BD35" s="27"/>
      <c r="BE35" s="27"/>
      <c r="BF35" s="27"/>
      <c r="BG35" s="27"/>
      <c r="BH35" s="27"/>
      <c r="BI35" s="27"/>
      <c r="BJ35" s="27"/>
      <c r="BK35" s="27"/>
      <c r="BL35" s="27"/>
      <c r="BM35" s="27"/>
      <c r="BN35" s="27"/>
      <c r="BO35" s="27"/>
      <c r="BP35" s="27"/>
      <c r="BQ35" s="27"/>
      <c r="BR35" s="27"/>
      <c r="BS35" s="27"/>
      <c r="BT35" s="27"/>
      <c r="BU35" s="27"/>
      <c r="BV35" s="27"/>
      <c r="BW35" s="27"/>
      <c r="BX35" s="27"/>
      <c r="BY35" s="27"/>
      <c r="BZ35" s="49"/>
      <c r="CA35" s="22"/>
      <c r="CB35" s="22"/>
      <c r="CC35" s="22"/>
      <c r="CD35" s="22"/>
      <c r="CE35" s="22"/>
      <c r="CF35" s="22"/>
      <c r="CG35" s="4"/>
      <c r="CH35" s="4"/>
    </row>
    <row r="36" spans="1:86" ht="18" customHeight="1">
      <c r="A36" s="114"/>
      <c r="B36" s="115"/>
      <c r="C36" s="115"/>
      <c r="D36" s="115"/>
      <c r="E36" s="115"/>
      <c r="F36" s="115"/>
      <c r="G36" s="115"/>
      <c r="H36" s="115"/>
      <c r="I36" s="115"/>
      <c r="J36" s="115"/>
      <c r="K36" s="115"/>
      <c r="L36" s="116"/>
      <c r="M36" s="120"/>
      <c r="N36" s="121"/>
      <c r="O36" s="121"/>
      <c r="P36" s="121"/>
      <c r="Q36" s="121"/>
      <c r="R36" s="122"/>
      <c r="S36" s="26"/>
      <c r="T36" s="26"/>
      <c r="U36" s="26"/>
      <c r="V36" s="26"/>
      <c r="W36" s="26"/>
      <c r="X36" s="26"/>
      <c r="Y36" s="26"/>
      <c r="Z36" s="26"/>
      <c r="AA36" s="26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26"/>
      <c r="BJ36" s="26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26"/>
      <c r="BX36" s="26"/>
      <c r="BY36" s="26"/>
      <c r="BZ36" s="48"/>
      <c r="CA36" s="22"/>
      <c r="CB36" s="22"/>
      <c r="CC36" s="22"/>
      <c r="CD36" s="22"/>
      <c r="CE36" s="22"/>
      <c r="CF36" s="22"/>
      <c r="CG36" s="4"/>
      <c r="CH36" s="4"/>
    </row>
    <row r="37" spans="1:86" ht="6" customHeight="1">
      <c r="A37" s="117"/>
      <c r="B37" s="118"/>
      <c r="C37" s="118"/>
      <c r="D37" s="118"/>
      <c r="E37" s="118"/>
      <c r="F37" s="118"/>
      <c r="G37" s="118"/>
      <c r="H37" s="118"/>
      <c r="I37" s="118"/>
      <c r="J37" s="118"/>
      <c r="K37" s="118"/>
      <c r="L37" s="119"/>
      <c r="M37" s="123"/>
      <c r="N37" s="118"/>
      <c r="O37" s="118"/>
      <c r="P37" s="118"/>
      <c r="Q37" s="118"/>
      <c r="R37" s="119"/>
      <c r="S37" s="27"/>
      <c r="T37" s="27"/>
      <c r="U37" s="27"/>
      <c r="V37" s="27"/>
      <c r="W37" s="27"/>
      <c r="X37" s="27"/>
      <c r="Y37" s="27"/>
      <c r="Z37" s="27"/>
      <c r="AA37" s="27"/>
      <c r="AB37" s="27"/>
      <c r="AC37" s="27"/>
      <c r="AD37" s="27"/>
      <c r="AE37" s="27"/>
      <c r="AF37" s="27"/>
      <c r="AG37" s="27"/>
      <c r="AH37" s="27"/>
      <c r="AI37" s="27"/>
      <c r="AJ37" s="27"/>
      <c r="AK37" s="27"/>
      <c r="AL37" s="27"/>
      <c r="AM37" s="27"/>
      <c r="AN37" s="27"/>
      <c r="AO37" s="27"/>
      <c r="AP37" s="27"/>
      <c r="AQ37" s="27"/>
      <c r="AR37" s="27"/>
      <c r="AS37" s="27"/>
      <c r="AT37" s="27"/>
      <c r="AU37" s="27"/>
      <c r="AV37" s="27"/>
      <c r="AW37" s="27"/>
      <c r="AX37" s="27"/>
      <c r="AY37" s="27"/>
      <c r="AZ37" s="27"/>
      <c r="BA37" s="27"/>
      <c r="BB37" s="27"/>
      <c r="BC37" s="27"/>
      <c r="BD37" s="27"/>
      <c r="BE37" s="27"/>
      <c r="BF37" s="27"/>
      <c r="BG37" s="27"/>
      <c r="BH37" s="27"/>
      <c r="BI37" s="27"/>
      <c r="BJ37" s="27"/>
      <c r="BK37" s="27"/>
      <c r="BL37" s="27"/>
      <c r="BM37" s="27"/>
      <c r="BN37" s="27"/>
      <c r="BO37" s="27"/>
      <c r="BP37" s="27"/>
      <c r="BQ37" s="27"/>
      <c r="BR37" s="27"/>
      <c r="BS37" s="27"/>
      <c r="BT37" s="27"/>
      <c r="BU37" s="27"/>
      <c r="BV37" s="27"/>
      <c r="BW37" s="27"/>
      <c r="BX37" s="27"/>
      <c r="BY37" s="27"/>
      <c r="BZ37" s="49"/>
      <c r="CA37" s="22"/>
      <c r="CB37" s="22"/>
      <c r="CC37" s="22"/>
      <c r="CD37" s="22"/>
      <c r="CE37" s="22"/>
      <c r="CF37" s="22"/>
      <c r="CG37" s="4"/>
      <c r="CH37" s="4"/>
    </row>
    <row r="38" spans="1:86" ht="18" customHeight="1">
      <c r="A38" s="114"/>
      <c r="B38" s="115"/>
      <c r="C38" s="115"/>
      <c r="D38" s="115"/>
      <c r="E38" s="115"/>
      <c r="F38" s="115"/>
      <c r="G38" s="115"/>
      <c r="H38" s="115"/>
      <c r="I38" s="115"/>
      <c r="J38" s="115"/>
      <c r="K38" s="115"/>
      <c r="L38" s="116"/>
      <c r="M38" s="120"/>
      <c r="N38" s="121"/>
      <c r="O38" s="121"/>
      <c r="P38" s="121"/>
      <c r="Q38" s="121"/>
      <c r="R38" s="122"/>
      <c r="S38" s="26"/>
      <c r="T38" s="26"/>
      <c r="U38" s="26"/>
      <c r="V38" s="26"/>
      <c r="W38" s="26"/>
      <c r="X38" s="26"/>
      <c r="Y38" s="26"/>
      <c r="Z38" s="26"/>
      <c r="AA38" s="26"/>
      <c r="AB38" s="26"/>
      <c r="AC38" s="26"/>
      <c r="AD38" s="26"/>
      <c r="AE38" s="26"/>
      <c r="AF38" s="26"/>
      <c r="AG38" s="26"/>
      <c r="AH38" s="26"/>
      <c r="AI38" s="26"/>
      <c r="AJ38" s="26"/>
      <c r="AK38" s="26"/>
      <c r="AL38" s="26"/>
      <c r="AM38" s="26"/>
      <c r="AN38" s="26"/>
      <c r="AO38" s="26"/>
      <c r="AP38" s="26"/>
      <c r="AQ38" s="26"/>
      <c r="AR38" s="26"/>
      <c r="AS38" s="26"/>
      <c r="AT38" s="26"/>
      <c r="AU38" s="26"/>
      <c r="AV38" s="26"/>
      <c r="AW38" s="26"/>
      <c r="AX38" s="26"/>
      <c r="AY38" s="26"/>
      <c r="AZ38" s="26"/>
      <c r="BA38" s="26"/>
      <c r="BB38" s="26"/>
      <c r="BC38" s="26"/>
      <c r="BD38" s="26"/>
      <c r="BE38" s="26"/>
      <c r="BF38" s="26"/>
      <c r="BG38" s="26"/>
      <c r="BH38" s="26"/>
      <c r="BI38" s="26"/>
      <c r="BJ38" s="26"/>
      <c r="BK38" s="26"/>
      <c r="BL38" s="26"/>
      <c r="BM38" s="26"/>
      <c r="BN38" s="26"/>
      <c r="BO38" s="26"/>
      <c r="BP38" s="26"/>
      <c r="BQ38" s="26"/>
      <c r="BR38" s="26"/>
      <c r="BS38" s="26"/>
      <c r="BT38" s="26"/>
      <c r="BU38" s="26"/>
      <c r="BV38" s="26"/>
      <c r="BW38" s="26"/>
      <c r="BX38" s="26"/>
      <c r="BY38" s="26"/>
      <c r="BZ38" s="48"/>
      <c r="CA38" s="22"/>
      <c r="CB38" s="22"/>
      <c r="CC38" s="22"/>
      <c r="CD38" s="22"/>
      <c r="CE38" s="22"/>
      <c r="CF38" s="22"/>
      <c r="CG38" s="4"/>
      <c r="CH38" s="4"/>
    </row>
    <row r="39" spans="1:86" ht="6" customHeight="1">
      <c r="A39" s="117"/>
      <c r="B39" s="118"/>
      <c r="C39" s="118"/>
      <c r="D39" s="118"/>
      <c r="E39" s="118"/>
      <c r="F39" s="118"/>
      <c r="G39" s="118"/>
      <c r="H39" s="118"/>
      <c r="I39" s="118"/>
      <c r="J39" s="118"/>
      <c r="K39" s="118"/>
      <c r="L39" s="119"/>
      <c r="M39" s="123"/>
      <c r="N39" s="118"/>
      <c r="O39" s="118"/>
      <c r="P39" s="118"/>
      <c r="Q39" s="118"/>
      <c r="R39" s="119"/>
      <c r="S39" s="27"/>
      <c r="T39" s="27"/>
      <c r="U39" s="27"/>
      <c r="V39" s="27"/>
      <c r="W39" s="27"/>
      <c r="X39" s="27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27"/>
      <c r="AN39" s="27"/>
      <c r="AO39" s="27"/>
      <c r="AP39" s="27"/>
      <c r="AQ39" s="27"/>
      <c r="AR39" s="27"/>
      <c r="AS39" s="27"/>
      <c r="AT39" s="27"/>
      <c r="AU39" s="27"/>
      <c r="AV39" s="27"/>
      <c r="AW39" s="27"/>
      <c r="AX39" s="27"/>
      <c r="AY39" s="27"/>
      <c r="AZ39" s="27"/>
      <c r="BA39" s="27"/>
      <c r="BB39" s="27"/>
      <c r="BC39" s="27"/>
      <c r="BD39" s="27"/>
      <c r="BE39" s="27"/>
      <c r="BF39" s="27"/>
      <c r="BG39" s="27"/>
      <c r="BH39" s="27"/>
      <c r="BI39" s="27"/>
      <c r="BJ39" s="27"/>
      <c r="BK39" s="27"/>
      <c r="BL39" s="27"/>
      <c r="BM39" s="27"/>
      <c r="BN39" s="27"/>
      <c r="BO39" s="27"/>
      <c r="BP39" s="27"/>
      <c r="BQ39" s="27"/>
      <c r="BR39" s="27"/>
      <c r="BS39" s="27"/>
      <c r="BT39" s="27"/>
      <c r="BU39" s="27"/>
      <c r="BV39" s="27"/>
      <c r="BW39" s="27"/>
      <c r="BX39" s="27"/>
      <c r="BY39" s="27"/>
      <c r="BZ39" s="49"/>
      <c r="CA39" s="22"/>
      <c r="CB39" s="22"/>
      <c r="CC39" s="22"/>
      <c r="CD39" s="22"/>
      <c r="CE39" s="22"/>
      <c r="CF39" s="22"/>
      <c r="CG39" s="4"/>
      <c r="CH39" s="4"/>
    </row>
    <row r="40" spans="1:86" ht="18" customHeight="1">
      <c r="A40" s="114"/>
      <c r="B40" s="115"/>
      <c r="C40" s="115"/>
      <c r="D40" s="115"/>
      <c r="E40" s="115"/>
      <c r="F40" s="115"/>
      <c r="G40" s="115"/>
      <c r="H40" s="115"/>
      <c r="I40" s="115"/>
      <c r="J40" s="115"/>
      <c r="K40" s="115"/>
      <c r="L40" s="116"/>
      <c r="M40" s="120"/>
      <c r="N40" s="121"/>
      <c r="O40" s="121"/>
      <c r="P40" s="121"/>
      <c r="Q40" s="121"/>
      <c r="R40" s="122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6"/>
      <c r="AR40" s="26"/>
      <c r="AS40" s="26"/>
      <c r="AT40" s="26"/>
      <c r="AU40" s="26"/>
      <c r="AV40" s="26"/>
      <c r="AW40" s="26"/>
      <c r="AX40" s="26"/>
      <c r="AY40" s="26"/>
      <c r="AZ40" s="26"/>
      <c r="BA40" s="26"/>
      <c r="BB40" s="26"/>
      <c r="BC40" s="26"/>
      <c r="BD40" s="26"/>
      <c r="BE40" s="26"/>
      <c r="BF40" s="26"/>
      <c r="BG40" s="26"/>
      <c r="BH40" s="26"/>
      <c r="BI40" s="26"/>
      <c r="BJ40" s="26"/>
      <c r="BK40" s="26"/>
      <c r="BL40" s="26"/>
      <c r="BM40" s="26"/>
      <c r="BN40" s="26"/>
      <c r="BO40" s="26"/>
      <c r="BP40" s="26"/>
      <c r="BQ40" s="26"/>
      <c r="BR40" s="26"/>
      <c r="BS40" s="26"/>
      <c r="BT40" s="26"/>
      <c r="BU40" s="26"/>
      <c r="BV40" s="26"/>
      <c r="BW40" s="26"/>
      <c r="BX40" s="26"/>
      <c r="BY40" s="26"/>
      <c r="BZ40" s="48"/>
      <c r="CA40" s="22"/>
      <c r="CB40" s="22"/>
      <c r="CC40" s="22"/>
      <c r="CD40" s="22"/>
      <c r="CE40" s="22"/>
      <c r="CF40" s="22"/>
      <c r="CG40" s="4"/>
      <c r="CH40" s="4"/>
    </row>
    <row r="41" spans="1:86" ht="6" customHeight="1">
      <c r="A41" s="117"/>
      <c r="B41" s="118"/>
      <c r="C41" s="118"/>
      <c r="D41" s="118"/>
      <c r="E41" s="118"/>
      <c r="F41" s="118"/>
      <c r="G41" s="118"/>
      <c r="H41" s="118"/>
      <c r="I41" s="118"/>
      <c r="J41" s="118"/>
      <c r="K41" s="118"/>
      <c r="L41" s="119"/>
      <c r="M41" s="123"/>
      <c r="N41" s="118"/>
      <c r="O41" s="118"/>
      <c r="P41" s="118"/>
      <c r="Q41" s="118"/>
      <c r="R41" s="119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  <c r="AP41" s="27"/>
      <c r="AQ41" s="27"/>
      <c r="AR41" s="27"/>
      <c r="AS41" s="27"/>
      <c r="AT41" s="27"/>
      <c r="AU41" s="27"/>
      <c r="AV41" s="27"/>
      <c r="AW41" s="27"/>
      <c r="AX41" s="27"/>
      <c r="AY41" s="27"/>
      <c r="AZ41" s="27"/>
      <c r="BA41" s="27"/>
      <c r="BB41" s="27"/>
      <c r="BC41" s="27"/>
      <c r="BD41" s="27"/>
      <c r="BE41" s="27"/>
      <c r="BF41" s="27"/>
      <c r="BG41" s="27"/>
      <c r="BH41" s="27"/>
      <c r="BI41" s="27"/>
      <c r="BJ41" s="27"/>
      <c r="BK41" s="27"/>
      <c r="BL41" s="27"/>
      <c r="BM41" s="27"/>
      <c r="BN41" s="27"/>
      <c r="BO41" s="27"/>
      <c r="BP41" s="27"/>
      <c r="BQ41" s="27"/>
      <c r="BR41" s="27"/>
      <c r="BS41" s="27"/>
      <c r="BT41" s="27"/>
      <c r="BU41" s="27"/>
      <c r="BV41" s="27"/>
      <c r="BW41" s="27"/>
      <c r="BX41" s="27"/>
      <c r="BY41" s="27"/>
      <c r="BZ41" s="49"/>
      <c r="CA41" s="22"/>
      <c r="CB41" s="22"/>
      <c r="CC41" s="22"/>
      <c r="CD41" s="22"/>
      <c r="CE41" s="22"/>
      <c r="CF41" s="22"/>
      <c r="CG41" s="4"/>
      <c r="CH41" s="4"/>
    </row>
    <row r="42" spans="1:86" ht="18" customHeight="1">
      <c r="A42" s="114"/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6"/>
      <c r="M42" s="120"/>
      <c r="N42" s="121"/>
      <c r="O42" s="121"/>
      <c r="P42" s="121"/>
      <c r="Q42" s="121"/>
      <c r="R42" s="122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26"/>
      <c r="BW42" s="26"/>
      <c r="BX42" s="26"/>
      <c r="BY42" s="26"/>
      <c r="BZ42" s="48"/>
      <c r="CA42" s="22"/>
      <c r="CB42" s="22"/>
      <c r="CC42" s="22"/>
      <c r="CD42" s="22"/>
      <c r="CE42" s="22"/>
      <c r="CF42" s="22"/>
      <c r="CG42" s="4"/>
      <c r="CH42" s="4"/>
    </row>
    <row r="43" spans="1:86" ht="6" customHeight="1">
      <c r="A43" s="117"/>
      <c r="B43" s="118"/>
      <c r="C43" s="118"/>
      <c r="D43" s="118"/>
      <c r="E43" s="118"/>
      <c r="F43" s="118"/>
      <c r="G43" s="118"/>
      <c r="H43" s="118"/>
      <c r="I43" s="118"/>
      <c r="J43" s="118"/>
      <c r="K43" s="118"/>
      <c r="L43" s="119"/>
      <c r="M43" s="123"/>
      <c r="N43" s="118"/>
      <c r="O43" s="118"/>
      <c r="P43" s="118"/>
      <c r="Q43" s="118"/>
      <c r="R43" s="119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  <c r="AP43" s="27"/>
      <c r="AQ43" s="27"/>
      <c r="AR43" s="27"/>
      <c r="AS43" s="27"/>
      <c r="AT43" s="27"/>
      <c r="AU43" s="27"/>
      <c r="AV43" s="27"/>
      <c r="AW43" s="27"/>
      <c r="AX43" s="27"/>
      <c r="AY43" s="27"/>
      <c r="AZ43" s="27"/>
      <c r="BA43" s="27"/>
      <c r="BB43" s="27"/>
      <c r="BC43" s="27"/>
      <c r="BD43" s="27"/>
      <c r="BE43" s="27"/>
      <c r="BF43" s="27"/>
      <c r="BG43" s="27"/>
      <c r="BH43" s="27"/>
      <c r="BI43" s="27"/>
      <c r="BJ43" s="27"/>
      <c r="BK43" s="27"/>
      <c r="BL43" s="27"/>
      <c r="BM43" s="27"/>
      <c r="BN43" s="27"/>
      <c r="BO43" s="27"/>
      <c r="BP43" s="27"/>
      <c r="BQ43" s="27"/>
      <c r="BR43" s="27"/>
      <c r="BS43" s="27"/>
      <c r="BT43" s="27"/>
      <c r="BU43" s="27"/>
      <c r="BV43" s="27"/>
      <c r="BW43" s="27"/>
      <c r="BX43" s="27"/>
      <c r="BY43" s="27"/>
      <c r="BZ43" s="49"/>
      <c r="CA43" s="22"/>
      <c r="CB43" s="22"/>
      <c r="CC43" s="22"/>
      <c r="CD43" s="22"/>
      <c r="CE43" s="22"/>
      <c r="CF43" s="22"/>
      <c r="CG43" s="4"/>
      <c r="CH43" s="4"/>
    </row>
    <row r="44" spans="1:86" ht="18" customHeight="1">
      <c r="A44" s="114"/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6"/>
      <c r="M44" s="120"/>
      <c r="N44" s="121"/>
      <c r="O44" s="121"/>
      <c r="P44" s="121"/>
      <c r="Q44" s="121"/>
      <c r="R44" s="122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6"/>
      <c r="AR44" s="26"/>
      <c r="AS44" s="26"/>
      <c r="AT44" s="26"/>
      <c r="AU44" s="26"/>
      <c r="AV44" s="26"/>
      <c r="AW44" s="26"/>
      <c r="AX44" s="26"/>
      <c r="AY44" s="26"/>
      <c r="AZ44" s="26"/>
      <c r="BA44" s="26"/>
      <c r="BB44" s="26"/>
      <c r="BC44" s="26"/>
      <c r="BD44" s="26"/>
      <c r="BE44" s="26"/>
      <c r="BF44" s="26"/>
      <c r="BG44" s="26"/>
      <c r="BH44" s="26"/>
      <c r="BI44" s="26"/>
      <c r="BJ44" s="26"/>
      <c r="BK44" s="26"/>
      <c r="BL44" s="26"/>
      <c r="BM44" s="26"/>
      <c r="BN44" s="26"/>
      <c r="BO44" s="26"/>
      <c r="BP44" s="26"/>
      <c r="BQ44" s="26"/>
      <c r="BR44" s="26"/>
      <c r="BS44" s="26"/>
      <c r="BT44" s="26"/>
      <c r="BU44" s="26"/>
      <c r="BV44" s="26"/>
      <c r="BW44" s="26"/>
      <c r="BX44" s="26"/>
      <c r="BY44" s="26"/>
      <c r="BZ44" s="48"/>
      <c r="CA44" s="22"/>
      <c r="CB44" s="22"/>
      <c r="CC44" s="22"/>
      <c r="CD44" s="22"/>
      <c r="CE44" s="22"/>
      <c r="CF44" s="22"/>
      <c r="CG44" s="4"/>
      <c r="CH44" s="4"/>
    </row>
    <row r="45" spans="1:86" ht="6" customHeight="1">
      <c r="A45" s="117"/>
      <c r="B45" s="118"/>
      <c r="C45" s="118"/>
      <c r="D45" s="118"/>
      <c r="E45" s="118"/>
      <c r="F45" s="118"/>
      <c r="G45" s="118"/>
      <c r="H45" s="118"/>
      <c r="I45" s="118"/>
      <c r="J45" s="118"/>
      <c r="K45" s="118"/>
      <c r="L45" s="119"/>
      <c r="M45" s="123"/>
      <c r="N45" s="118"/>
      <c r="O45" s="118"/>
      <c r="P45" s="118"/>
      <c r="Q45" s="118"/>
      <c r="R45" s="119"/>
      <c r="S45" s="27"/>
      <c r="T45" s="27"/>
      <c r="U45" s="27"/>
      <c r="V45" s="27"/>
      <c r="W45" s="27"/>
      <c r="X45" s="27"/>
      <c r="Y45" s="27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  <c r="AN45" s="27"/>
      <c r="AO45" s="27"/>
      <c r="AP45" s="27"/>
      <c r="AQ45" s="27"/>
      <c r="AR45" s="27"/>
      <c r="AS45" s="27"/>
      <c r="AT45" s="27"/>
      <c r="AU45" s="27"/>
      <c r="AV45" s="27"/>
      <c r="AW45" s="27"/>
      <c r="AX45" s="27"/>
      <c r="AY45" s="27"/>
      <c r="AZ45" s="27"/>
      <c r="BA45" s="27"/>
      <c r="BB45" s="27"/>
      <c r="BC45" s="27"/>
      <c r="BD45" s="27"/>
      <c r="BE45" s="27"/>
      <c r="BF45" s="27"/>
      <c r="BG45" s="27"/>
      <c r="BH45" s="27"/>
      <c r="BI45" s="27"/>
      <c r="BJ45" s="27"/>
      <c r="BK45" s="27"/>
      <c r="BL45" s="27"/>
      <c r="BM45" s="27"/>
      <c r="BN45" s="27"/>
      <c r="BO45" s="27"/>
      <c r="BP45" s="27"/>
      <c r="BQ45" s="27"/>
      <c r="BR45" s="27"/>
      <c r="BS45" s="27"/>
      <c r="BT45" s="27"/>
      <c r="BU45" s="27"/>
      <c r="BV45" s="27"/>
      <c r="BW45" s="27"/>
      <c r="BX45" s="27"/>
      <c r="BY45" s="27"/>
      <c r="BZ45" s="49"/>
      <c r="CA45" s="22"/>
      <c r="CB45" s="22"/>
      <c r="CC45" s="22"/>
      <c r="CD45" s="22"/>
      <c r="CE45" s="22"/>
      <c r="CF45" s="22"/>
      <c r="CG45" s="4"/>
      <c r="CH45" s="4"/>
    </row>
    <row r="46" spans="1:86" ht="18" customHeight="1">
      <c r="A46" s="114"/>
      <c r="B46" s="115"/>
      <c r="C46" s="115"/>
      <c r="D46" s="115"/>
      <c r="E46" s="115"/>
      <c r="F46" s="115"/>
      <c r="G46" s="115"/>
      <c r="H46" s="115"/>
      <c r="I46" s="115"/>
      <c r="J46" s="115"/>
      <c r="K46" s="115"/>
      <c r="L46" s="116"/>
      <c r="M46" s="120"/>
      <c r="N46" s="121"/>
      <c r="O46" s="121"/>
      <c r="P46" s="121"/>
      <c r="Q46" s="121"/>
      <c r="R46" s="122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48"/>
      <c r="CA46" s="22"/>
      <c r="CB46" s="22"/>
      <c r="CC46" s="22"/>
      <c r="CD46" s="22"/>
      <c r="CE46" s="22"/>
      <c r="CF46" s="22"/>
      <c r="CG46" s="4"/>
      <c r="CH46" s="4"/>
    </row>
    <row r="47" spans="1:86" ht="6" customHeight="1">
      <c r="A47" s="117"/>
      <c r="B47" s="118"/>
      <c r="C47" s="118"/>
      <c r="D47" s="118"/>
      <c r="E47" s="118"/>
      <c r="F47" s="118"/>
      <c r="G47" s="118"/>
      <c r="H47" s="118"/>
      <c r="I47" s="118"/>
      <c r="J47" s="118"/>
      <c r="K47" s="118"/>
      <c r="L47" s="119"/>
      <c r="M47" s="123"/>
      <c r="N47" s="118"/>
      <c r="O47" s="118"/>
      <c r="P47" s="118"/>
      <c r="Q47" s="118"/>
      <c r="R47" s="119"/>
      <c r="S47" s="27"/>
      <c r="T47" s="27"/>
      <c r="U47" s="27"/>
      <c r="V47" s="27"/>
      <c r="W47" s="27"/>
      <c r="X47" s="27"/>
      <c r="Y47" s="27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  <c r="AN47" s="27"/>
      <c r="AO47" s="27"/>
      <c r="AP47" s="27"/>
      <c r="AQ47" s="27"/>
      <c r="AR47" s="27"/>
      <c r="AS47" s="27"/>
      <c r="AT47" s="27"/>
      <c r="AU47" s="27"/>
      <c r="AV47" s="27"/>
      <c r="AW47" s="27"/>
      <c r="AX47" s="27"/>
      <c r="AY47" s="27"/>
      <c r="AZ47" s="27"/>
      <c r="BA47" s="27"/>
      <c r="BB47" s="27"/>
      <c r="BC47" s="27"/>
      <c r="BD47" s="27"/>
      <c r="BE47" s="27"/>
      <c r="BF47" s="27"/>
      <c r="BG47" s="27"/>
      <c r="BH47" s="27"/>
      <c r="BI47" s="27"/>
      <c r="BJ47" s="27"/>
      <c r="BK47" s="27"/>
      <c r="BL47" s="27"/>
      <c r="BM47" s="27"/>
      <c r="BN47" s="27"/>
      <c r="BO47" s="27"/>
      <c r="BP47" s="27"/>
      <c r="BQ47" s="27"/>
      <c r="BR47" s="27"/>
      <c r="BS47" s="27"/>
      <c r="BT47" s="27"/>
      <c r="BU47" s="27"/>
      <c r="BV47" s="27"/>
      <c r="BW47" s="27"/>
      <c r="BX47" s="27"/>
      <c r="BY47" s="27"/>
      <c r="BZ47" s="49"/>
      <c r="CA47" s="22"/>
      <c r="CB47" s="22"/>
      <c r="CC47" s="22"/>
      <c r="CD47" s="22"/>
      <c r="CE47" s="22"/>
      <c r="CF47" s="22"/>
      <c r="CG47" s="4"/>
      <c r="CH47" s="4"/>
    </row>
    <row r="48" spans="1:86" ht="18" customHeight="1">
      <c r="A48" s="114"/>
      <c r="B48" s="115"/>
      <c r="C48" s="115"/>
      <c r="D48" s="115"/>
      <c r="E48" s="115"/>
      <c r="F48" s="115"/>
      <c r="G48" s="115"/>
      <c r="H48" s="115"/>
      <c r="I48" s="115"/>
      <c r="J48" s="115"/>
      <c r="K48" s="115"/>
      <c r="L48" s="116"/>
      <c r="M48" s="120"/>
      <c r="N48" s="121"/>
      <c r="O48" s="121"/>
      <c r="P48" s="121"/>
      <c r="Q48" s="121"/>
      <c r="R48" s="122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6"/>
      <c r="AR48" s="26"/>
      <c r="AS48" s="26"/>
      <c r="AT48" s="26"/>
      <c r="AU48" s="26"/>
      <c r="AV48" s="26"/>
      <c r="AW48" s="26"/>
      <c r="AX48" s="26"/>
      <c r="AY48" s="26"/>
      <c r="AZ48" s="26"/>
      <c r="BA48" s="26"/>
      <c r="BB48" s="26"/>
      <c r="BC48" s="26"/>
      <c r="BD48" s="26"/>
      <c r="BE48" s="26"/>
      <c r="BF48" s="26"/>
      <c r="BG48" s="26"/>
      <c r="BH48" s="26"/>
      <c r="BI48" s="26"/>
      <c r="BJ48" s="26"/>
      <c r="BK48" s="26"/>
      <c r="BL48" s="26"/>
      <c r="BM48" s="26"/>
      <c r="BN48" s="26"/>
      <c r="BO48" s="26"/>
      <c r="BP48" s="26"/>
      <c r="BQ48" s="26"/>
      <c r="BR48" s="26"/>
      <c r="BS48" s="26"/>
      <c r="BT48" s="26"/>
      <c r="BU48" s="26"/>
      <c r="BV48" s="26"/>
      <c r="BW48" s="26"/>
      <c r="BX48" s="26"/>
      <c r="BY48" s="26"/>
      <c r="BZ48" s="48"/>
      <c r="CA48" s="22"/>
      <c r="CB48" s="22"/>
      <c r="CC48" s="22"/>
      <c r="CD48" s="22"/>
      <c r="CE48" s="22"/>
      <c r="CF48" s="22"/>
      <c r="CG48" s="4"/>
      <c r="CH48" s="4"/>
    </row>
    <row r="49" spans="1:86" ht="6" customHeight="1">
      <c r="A49" s="117"/>
      <c r="B49" s="118"/>
      <c r="C49" s="118"/>
      <c r="D49" s="118"/>
      <c r="E49" s="118"/>
      <c r="F49" s="118"/>
      <c r="G49" s="118"/>
      <c r="H49" s="118"/>
      <c r="I49" s="118"/>
      <c r="J49" s="118"/>
      <c r="K49" s="118"/>
      <c r="L49" s="119"/>
      <c r="M49" s="123"/>
      <c r="N49" s="118"/>
      <c r="O49" s="118"/>
      <c r="P49" s="118"/>
      <c r="Q49" s="118"/>
      <c r="R49" s="119"/>
      <c r="S49" s="27"/>
      <c r="T49" s="27"/>
      <c r="U49" s="27"/>
      <c r="V49" s="27"/>
      <c r="W49" s="27"/>
      <c r="X49" s="27"/>
      <c r="Y49" s="27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  <c r="AN49" s="27"/>
      <c r="AO49" s="27"/>
      <c r="AP49" s="27"/>
      <c r="AQ49" s="27"/>
      <c r="AR49" s="27"/>
      <c r="AS49" s="27"/>
      <c r="AT49" s="27"/>
      <c r="AU49" s="27"/>
      <c r="AV49" s="27"/>
      <c r="AW49" s="27"/>
      <c r="AX49" s="27"/>
      <c r="AY49" s="27"/>
      <c r="AZ49" s="27"/>
      <c r="BA49" s="27"/>
      <c r="BB49" s="27"/>
      <c r="BC49" s="27"/>
      <c r="BD49" s="27"/>
      <c r="BE49" s="27"/>
      <c r="BF49" s="27"/>
      <c r="BG49" s="27"/>
      <c r="BH49" s="27"/>
      <c r="BI49" s="27"/>
      <c r="BJ49" s="27"/>
      <c r="BK49" s="27"/>
      <c r="BL49" s="27"/>
      <c r="BM49" s="27"/>
      <c r="BN49" s="27"/>
      <c r="BO49" s="27"/>
      <c r="BP49" s="27"/>
      <c r="BQ49" s="27"/>
      <c r="BR49" s="27"/>
      <c r="BS49" s="27"/>
      <c r="BT49" s="27"/>
      <c r="BU49" s="27"/>
      <c r="BV49" s="27"/>
      <c r="BW49" s="27"/>
      <c r="BX49" s="27"/>
      <c r="BY49" s="27"/>
      <c r="BZ49" s="49"/>
      <c r="CA49" s="22"/>
      <c r="CB49" s="22"/>
      <c r="CC49" s="22"/>
      <c r="CD49" s="22"/>
      <c r="CE49" s="22"/>
      <c r="CF49" s="22"/>
      <c r="CG49" s="4"/>
      <c r="CH49" s="4"/>
    </row>
    <row r="50" spans="1:86" ht="18" customHeight="1">
      <c r="A50" s="114"/>
      <c r="B50" s="115"/>
      <c r="C50" s="115"/>
      <c r="D50" s="115"/>
      <c r="E50" s="115"/>
      <c r="F50" s="115"/>
      <c r="G50" s="115"/>
      <c r="H50" s="115"/>
      <c r="I50" s="115"/>
      <c r="J50" s="115"/>
      <c r="K50" s="115"/>
      <c r="L50" s="116"/>
      <c r="M50" s="120"/>
      <c r="N50" s="121"/>
      <c r="O50" s="121"/>
      <c r="P50" s="121"/>
      <c r="Q50" s="121"/>
      <c r="R50" s="122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48"/>
      <c r="CA50" s="22"/>
      <c r="CB50" s="22"/>
      <c r="CC50" s="22"/>
      <c r="CD50" s="22"/>
      <c r="CE50" s="22"/>
      <c r="CF50" s="22"/>
      <c r="CG50" s="4"/>
      <c r="CH50" s="4"/>
    </row>
    <row r="51" spans="1:86" ht="6" customHeight="1">
      <c r="A51" s="117"/>
      <c r="B51" s="118"/>
      <c r="C51" s="118"/>
      <c r="D51" s="118"/>
      <c r="E51" s="118"/>
      <c r="F51" s="118"/>
      <c r="G51" s="118"/>
      <c r="H51" s="118"/>
      <c r="I51" s="118"/>
      <c r="J51" s="118"/>
      <c r="K51" s="118"/>
      <c r="L51" s="119"/>
      <c r="M51" s="123"/>
      <c r="N51" s="118"/>
      <c r="O51" s="118"/>
      <c r="P51" s="118"/>
      <c r="Q51" s="118"/>
      <c r="R51" s="119"/>
      <c r="S51" s="27"/>
      <c r="T51" s="27"/>
      <c r="U51" s="27"/>
      <c r="V51" s="27"/>
      <c r="W51" s="27"/>
      <c r="X51" s="27"/>
      <c r="Y51" s="27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  <c r="AN51" s="27"/>
      <c r="AO51" s="27"/>
      <c r="AP51" s="27"/>
      <c r="AQ51" s="27"/>
      <c r="AR51" s="27"/>
      <c r="AS51" s="27"/>
      <c r="AT51" s="27"/>
      <c r="AU51" s="27"/>
      <c r="AV51" s="27"/>
      <c r="AW51" s="27"/>
      <c r="AX51" s="27"/>
      <c r="AY51" s="27"/>
      <c r="AZ51" s="27"/>
      <c r="BA51" s="27"/>
      <c r="BB51" s="27"/>
      <c r="BC51" s="27"/>
      <c r="BD51" s="27"/>
      <c r="BE51" s="27"/>
      <c r="BF51" s="27"/>
      <c r="BG51" s="27"/>
      <c r="BH51" s="27"/>
      <c r="BI51" s="27"/>
      <c r="BJ51" s="27"/>
      <c r="BK51" s="27"/>
      <c r="BL51" s="27"/>
      <c r="BM51" s="27"/>
      <c r="BN51" s="27"/>
      <c r="BO51" s="27"/>
      <c r="BP51" s="27"/>
      <c r="BQ51" s="27"/>
      <c r="BR51" s="27"/>
      <c r="BS51" s="27"/>
      <c r="BT51" s="27"/>
      <c r="BU51" s="27"/>
      <c r="BV51" s="27"/>
      <c r="BW51" s="27"/>
      <c r="BX51" s="27"/>
      <c r="BY51" s="27"/>
      <c r="BZ51" s="49"/>
      <c r="CA51" s="22"/>
      <c r="CB51" s="22"/>
      <c r="CC51" s="22"/>
      <c r="CD51" s="22"/>
      <c r="CE51" s="22"/>
      <c r="CF51" s="22"/>
      <c r="CG51" s="4"/>
      <c r="CH51" s="4"/>
    </row>
    <row r="52" spans="1:86" ht="18" customHeight="1">
      <c r="A52" s="114"/>
      <c r="B52" s="115"/>
      <c r="C52" s="115"/>
      <c r="D52" s="115"/>
      <c r="E52" s="115"/>
      <c r="F52" s="115"/>
      <c r="G52" s="115"/>
      <c r="H52" s="115"/>
      <c r="I52" s="115"/>
      <c r="J52" s="115"/>
      <c r="K52" s="115"/>
      <c r="L52" s="116"/>
      <c r="M52" s="120"/>
      <c r="N52" s="121"/>
      <c r="O52" s="121"/>
      <c r="P52" s="121"/>
      <c r="Q52" s="121"/>
      <c r="R52" s="122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48"/>
      <c r="CA52" s="22"/>
      <c r="CB52" s="22"/>
      <c r="CC52" s="22"/>
      <c r="CD52" s="22"/>
      <c r="CE52" s="22"/>
      <c r="CF52" s="22"/>
      <c r="CG52" s="4"/>
      <c r="CH52" s="4"/>
    </row>
    <row r="53" spans="1:86" ht="6" customHeight="1">
      <c r="A53" s="117"/>
      <c r="B53" s="118"/>
      <c r="C53" s="118"/>
      <c r="D53" s="118"/>
      <c r="E53" s="118"/>
      <c r="F53" s="118"/>
      <c r="G53" s="118"/>
      <c r="H53" s="118"/>
      <c r="I53" s="118"/>
      <c r="J53" s="118"/>
      <c r="K53" s="118"/>
      <c r="L53" s="119"/>
      <c r="M53" s="123"/>
      <c r="N53" s="118"/>
      <c r="O53" s="118"/>
      <c r="P53" s="118"/>
      <c r="Q53" s="118"/>
      <c r="R53" s="119"/>
      <c r="S53" s="27"/>
      <c r="T53" s="27"/>
      <c r="U53" s="27"/>
      <c r="V53" s="27"/>
      <c r="W53" s="27"/>
      <c r="X53" s="27"/>
      <c r="Y53" s="27"/>
      <c r="Z53" s="27"/>
      <c r="AA53" s="27"/>
      <c r="AB53" s="27"/>
      <c r="AC53" s="27"/>
      <c r="AD53" s="27"/>
      <c r="AE53" s="27"/>
      <c r="AF53" s="27"/>
      <c r="AG53" s="27"/>
      <c r="AH53" s="27"/>
      <c r="AI53" s="27"/>
      <c r="AJ53" s="27"/>
      <c r="AK53" s="27"/>
      <c r="AL53" s="27"/>
      <c r="AM53" s="27"/>
      <c r="AN53" s="27"/>
      <c r="AO53" s="27"/>
      <c r="AP53" s="27"/>
      <c r="AQ53" s="27"/>
      <c r="AR53" s="27"/>
      <c r="AS53" s="27"/>
      <c r="AT53" s="27"/>
      <c r="AU53" s="27"/>
      <c r="AV53" s="27"/>
      <c r="AW53" s="27"/>
      <c r="AX53" s="27"/>
      <c r="AY53" s="27"/>
      <c r="AZ53" s="27"/>
      <c r="BA53" s="27"/>
      <c r="BB53" s="27"/>
      <c r="BC53" s="27"/>
      <c r="BD53" s="27"/>
      <c r="BE53" s="27"/>
      <c r="BF53" s="27"/>
      <c r="BG53" s="27"/>
      <c r="BH53" s="27"/>
      <c r="BI53" s="27"/>
      <c r="BJ53" s="27"/>
      <c r="BK53" s="27"/>
      <c r="BL53" s="27"/>
      <c r="BM53" s="27"/>
      <c r="BN53" s="27"/>
      <c r="BO53" s="27"/>
      <c r="BP53" s="27"/>
      <c r="BQ53" s="27"/>
      <c r="BR53" s="27"/>
      <c r="BS53" s="27"/>
      <c r="BT53" s="27"/>
      <c r="BU53" s="27"/>
      <c r="BV53" s="27"/>
      <c r="BW53" s="27"/>
      <c r="BX53" s="27"/>
      <c r="BY53" s="27"/>
      <c r="BZ53" s="49"/>
      <c r="CA53" s="22"/>
      <c r="CB53" s="22"/>
      <c r="CC53" s="22"/>
      <c r="CD53" s="22"/>
      <c r="CE53" s="22"/>
      <c r="CF53" s="22"/>
      <c r="CG53" s="4"/>
      <c r="CH53" s="4"/>
    </row>
    <row r="54" spans="1:86" ht="18" customHeight="1">
      <c r="A54" s="114"/>
      <c r="B54" s="115"/>
      <c r="C54" s="115"/>
      <c r="D54" s="115"/>
      <c r="E54" s="115"/>
      <c r="F54" s="115"/>
      <c r="G54" s="115"/>
      <c r="H54" s="115"/>
      <c r="I54" s="115"/>
      <c r="J54" s="115"/>
      <c r="K54" s="115"/>
      <c r="L54" s="116"/>
      <c r="M54" s="120"/>
      <c r="N54" s="121"/>
      <c r="O54" s="121"/>
      <c r="P54" s="121"/>
      <c r="Q54" s="121"/>
      <c r="R54" s="122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48"/>
      <c r="CA54" s="22"/>
      <c r="CB54" s="22"/>
      <c r="CC54" s="22"/>
      <c r="CD54" s="22"/>
      <c r="CE54" s="22"/>
      <c r="CF54" s="22"/>
      <c r="CG54" s="4"/>
      <c r="CH54" s="4"/>
    </row>
    <row r="55" spans="1:86" ht="6" customHeight="1">
      <c r="A55" s="117"/>
      <c r="B55" s="118"/>
      <c r="C55" s="118"/>
      <c r="D55" s="118"/>
      <c r="E55" s="118"/>
      <c r="F55" s="118"/>
      <c r="G55" s="118"/>
      <c r="H55" s="118"/>
      <c r="I55" s="118"/>
      <c r="J55" s="118"/>
      <c r="K55" s="118"/>
      <c r="L55" s="119"/>
      <c r="M55" s="123"/>
      <c r="N55" s="118"/>
      <c r="O55" s="118"/>
      <c r="P55" s="118"/>
      <c r="Q55" s="118"/>
      <c r="R55" s="119"/>
      <c r="S55" s="27"/>
      <c r="T55" s="27"/>
      <c r="U55" s="27"/>
      <c r="V55" s="27"/>
      <c r="W55" s="27"/>
      <c r="X55" s="27"/>
      <c r="Y55" s="27"/>
      <c r="Z55" s="27"/>
      <c r="AA55" s="27"/>
      <c r="AB55" s="27"/>
      <c r="AC55" s="27"/>
      <c r="AD55" s="27"/>
      <c r="AE55" s="27"/>
      <c r="AF55" s="27"/>
      <c r="AG55" s="27"/>
      <c r="AH55" s="27"/>
      <c r="AI55" s="27"/>
      <c r="AJ55" s="27"/>
      <c r="AK55" s="27"/>
      <c r="AL55" s="27"/>
      <c r="AM55" s="27"/>
      <c r="AN55" s="27"/>
      <c r="AO55" s="27"/>
      <c r="AP55" s="27"/>
      <c r="AQ55" s="27"/>
      <c r="AR55" s="27"/>
      <c r="AS55" s="27"/>
      <c r="AT55" s="27"/>
      <c r="AU55" s="27"/>
      <c r="AV55" s="27"/>
      <c r="AW55" s="27"/>
      <c r="AX55" s="27"/>
      <c r="AY55" s="27"/>
      <c r="AZ55" s="27"/>
      <c r="BA55" s="27"/>
      <c r="BB55" s="27"/>
      <c r="BC55" s="27"/>
      <c r="BD55" s="27"/>
      <c r="BE55" s="27"/>
      <c r="BF55" s="27"/>
      <c r="BG55" s="27"/>
      <c r="BH55" s="27"/>
      <c r="BI55" s="27"/>
      <c r="BJ55" s="27"/>
      <c r="BK55" s="27"/>
      <c r="BL55" s="27"/>
      <c r="BM55" s="27"/>
      <c r="BN55" s="27"/>
      <c r="BO55" s="27"/>
      <c r="BP55" s="27"/>
      <c r="BQ55" s="27"/>
      <c r="BR55" s="27"/>
      <c r="BS55" s="27"/>
      <c r="BT55" s="27"/>
      <c r="BU55" s="27"/>
      <c r="BV55" s="27"/>
      <c r="BW55" s="27"/>
      <c r="BX55" s="27"/>
      <c r="BY55" s="27"/>
      <c r="BZ55" s="49"/>
      <c r="CA55" s="22"/>
      <c r="CB55" s="22"/>
      <c r="CC55" s="22"/>
      <c r="CD55" s="22"/>
      <c r="CE55" s="22"/>
      <c r="CF55" s="22"/>
      <c r="CG55" s="4"/>
      <c r="CH55" s="4"/>
    </row>
    <row r="56" spans="1:86" ht="17.25" customHeight="1">
      <c r="A56" s="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  <c r="AP56" s="3"/>
      <c r="AQ56" s="3"/>
      <c r="AR56" s="3"/>
      <c r="AS56" s="3"/>
      <c r="AT56" s="3"/>
      <c r="AU56" s="3"/>
      <c r="AV56" s="3"/>
      <c r="AW56" s="3"/>
      <c r="AX56" s="3"/>
      <c r="AY56" s="3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23"/>
      <c r="BU56" s="23"/>
      <c r="BV56" s="4"/>
      <c r="BW56" s="4"/>
      <c r="BX56" s="4"/>
      <c r="BY56" s="4"/>
      <c r="BZ56" s="5"/>
      <c r="CA56" s="4"/>
      <c r="CB56" s="4"/>
      <c r="CC56" s="4"/>
      <c r="CD56" s="4"/>
      <c r="CE56" s="4"/>
      <c r="CF56" s="4"/>
      <c r="CG56" s="4"/>
      <c r="CH56" s="4"/>
    </row>
    <row r="57" spans="1:86" ht="17.25" customHeight="1">
      <c r="A57" s="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23"/>
      <c r="BU57" s="23"/>
      <c r="BV57" s="4"/>
      <c r="BW57" s="4"/>
      <c r="BX57" s="4"/>
      <c r="BY57" s="4"/>
      <c r="BZ57" s="5"/>
      <c r="CA57" s="4"/>
      <c r="CB57" s="4"/>
      <c r="CC57" s="4"/>
      <c r="CD57" s="4"/>
      <c r="CE57" s="4"/>
      <c r="CF57" s="4"/>
      <c r="CG57" s="4"/>
      <c r="CH57" s="4"/>
    </row>
    <row r="58" spans="1:86" ht="17.25" customHeight="1">
      <c r="A58" s="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23"/>
      <c r="BU58" s="23"/>
      <c r="BV58" s="4"/>
      <c r="BW58" s="4"/>
      <c r="BX58" s="4"/>
      <c r="BY58" s="4"/>
      <c r="BZ58" s="5"/>
      <c r="CA58" s="4"/>
      <c r="CB58" s="4"/>
      <c r="CC58" s="4"/>
      <c r="CD58" s="4"/>
      <c r="CE58" s="4"/>
      <c r="CF58" s="4"/>
      <c r="CG58" s="4"/>
      <c r="CH58" s="4"/>
    </row>
    <row r="59" spans="1:86" ht="17.25" customHeight="1">
      <c r="A59" s="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23"/>
      <c r="BU59" s="23"/>
      <c r="BV59" s="4"/>
      <c r="BW59" s="3"/>
      <c r="BX59" s="3"/>
      <c r="BY59" s="3"/>
      <c r="BZ59" s="14"/>
      <c r="CA59" s="4"/>
      <c r="CB59" s="4"/>
      <c r="CC59" s="4"/>
      <c r="CD59" s="4"/>
      <c r="CE59" s="4"/>
      <c r="CF59" s="4"/>
      <c r="CG59" s="4"/>
      <c r="CH59" s="4"/>
    </row>
    <row r="60" spans="1:86" ht="17.25" customHeight="1">
      <c r="A60" s="9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3"/>
      <c r="BL60" s="44"/>
      <c r="BM60" s="44"/>
      <c r="BN60" s="3"/>
      <c r="BO60" s="107" t="s">
        <v>11</v>
      </c>
      <c r="BP60" s="107"/>
      <c r="BQ60" s="107"/>
      <c r="BR60" s="107"/>
      <c r="BS60" s="107" t="s">
        <v>12</v>
      </c>
      <c r="BT60" s="107"/>
      <c r="BU60" s="107"/>
      <c r="BV60" s="107"/>
      <c r="BW60" s="107" t="s">
        <v>13</v>
      </c>
      <c r="BX60" s="107"/>
      <c r="BY60" s="107"/>
      <c r="BZ60" s="219"/>
      <c r="CA60" s="4"/>
      <c r="CB60" s="4"/>
      <c r="CC60" s="4"/>
      <c r="CD60" s="4"/>
      <c r="CE60" s="4"/>
      <c r="CF60" s="4"/>
      <c r="CG60" s="4"/>
      <c r="CH60" s="4"/>
    </row>
    <row r="61" spans="1:86" ht="17.25" customHeight="1">
      <c r="A61" s="9"/>
      <c r="B61" s="18"/>
      <c r="C61" s="18"/>
      <c r="D61" s="18"/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  <c r="AZ61" s="3"/>
      <c r="BA61" s="3"/>
      <c r="BB61" s="3"/>
      <c r="BC61" s="3"/>
      <c r="BD61" s="3"/>
      <c r="BE61" s="3"/>
      <c r="BF61" s="3"/>
      <c r="BG61" s="3"/>
      <c r="BH61" s="3"/>
      <c r="BI61" s="3"/>
      <c r="BJ61" s="3"/>
      <c r="BK61" s="3"/>
      <c r="BL61" s="45"/>
      <c r="BM61" s="46"/>
      <c r="BN61" s="3"/>
      <c r="BO61" s="109"/>
      <c r="BP61" s="110"/>
      <c r="BQ61" s="110"/>
      <c r="BR61" s="110"/>
      <c r="BS61" s="109"/>
      <c r="BT61" s="110"/>
      <c r="BU61" s="110"/>
      <c r="BV61" s="110"/>
      <c r="BW61" s="109"/>
      <c r="BX61" s="110"/>
      <c r="BY61" s="110"/>
      <c r="BZ61" s="220"/>
      <c r="CA61" s="4"/>
      <c r="CB61" s="4"/>
      <c r="CC61" s="4"/>
      <c r="CD61" s="4"/>
      <c r="CE61" s="4"/>
      <c r="CF61" s="4"/>
      <c r="CG61" s="4"/>
      <c r="CH61" s="4"/>
    </row>
    <row r="62" spans="1:86" ht="17.25" customHeight="1">
      <c r="A62" s="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  <c r="AZ62" s="3"/>
      <c r="BA62" s="3"/>
      <c r="BB62" s="3"/>
      <c r="BC62" s="3"/>
      <c r="BD62" s="3"/>
      <c r="BE62" s="3"/>
      <c r="BF62" s="3"/>
      <c r="BG62" s="3"/>
      <c r="BH62" s="3"/>
      <c r="BI62" s="3"/>
      <c r="BJ62" s="3"/>
      <c r="BK62" s="3"/>
      <c r="BL62" s="46"/>
      <c r="BM62" s="46"/>
      <c r="BN62" s="3"/>
      <c r="BO62" s="110"/>
      <c r="BP62" s="110"/>
      <c r="BQ62" s="110"/>
      <c r="BR62" s="110"/>
      <c r="BS62" s="110"/>
      <c r="BT62" s="110"/>
      <c r="BU62" s="110"/>
      <c r="BV62" s="110"/>
      <c r="BW62" s="110"/>
      <c r="BX62" s="110"/>
      <c r="BY62" s="110"/>
      <c r="BZ62" s="220"/>
      <c r="CA62" s="4"/>
      <c r="CB62" s="4"/>
      <c r="CC62" s="4"/>
      <c r="CD62" s="4"/>
      <c r="CE62" s="4"/>
      <c r="CF62" s="4"/>
      <c r="CG62" s="4"/>
      <c r="CH62" s="4"/>
    </row>
    <row r="63" spans="1:86" ht="17.25" customHeight="1">
      <c r="A63" s="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3"/>
      <c r="AU63" s="3"/>
      <c r="AV63" s="3"/>
      <c r="AW63" s="3"/>
      <c r="AX63" s="3"/>
      <c r="AY63" s="3"/>
      <c r="AZ63" s="3"/>
      <c r="BA63" s="3"/>
      <c r="BB63" s="3"/>
      <c r="BC63" s="3"/>
      <c r="BD63" s="3"/>
      <c r="BE63" s="3"/>
      <c r="BF63" s="3"/>
      <c r="BG63" s="3"/>
      <c r="BH63" s="3"/>
      <c r="BI63" s="3"/>
      <c r="BJ63" s="3"/>
      <c r="BK63" s="3"/>
      <c r="BL63" s="46"/>
      <c r="BM63" s="46"/>
      <c r="BN63" s="3"/>
      <c r="BO63" s="110"/>
      <c r="BP63" s="110"/>
      <c r="BQ63" s="110"/>
      <c r="BR63" s="110"/>
      <c r="BS63" s="110"/>
      <c r="BT63" s="110"/>
      <c r="BU63" s="110"/>
      <c r="BV63" s="110"/>
      <c r="BW63" s="110"/>
      <c r="BX63" s="110"/>
      <c r="BY63" s="110"/>
      <c r="BZ63" s="220"/>
      <c r="CA63" s="4"/>
      <c r="CB63" s="4"/>
      <c r="CC63" s="4"/>
      <c r="CD63" s="4"/>
      <c r="CE63" s="4"/>
      <c r="CF63" s="4"/>
      <c r="CG63" s="4"/>
      <c r="CH63" s="4"/>
    </row>
    <row r="64" spans="1:86" ht="17.25" customHeight="1" thickBot="1">
      <c r="A64" s="10"/>
      <c r="B64" s="19"/>
      <c r="C64" s="19"/>
      <c r="D64" s="19"/>
      <c r="E64" s="19"/>
      <c r="F64" s="19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47"/>
      <c r="BM64" s="47"/>
      <c r="BN64" s="6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221"/>
      <c r="CA64" s="4"/>
      <c r="CB64" s="4"/>
      <c r="CC64" s="4"/>
      <c r="CD64" s="4"/>
      <c r="CE64" s="4"/>
      <c r="CF64" s="4"/>
      <c r="CG64" s="4"/>
      <c r="CH64" s="4"/>
    </row>
    <row r="65" spans="1:86" ht="25.5" customHeight="1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3"/>
      <c r="BH65" s="214" t="str">
        <f>'入力表'!C25</f>
        <v>株式会社　ホームプランニング</v>
      </c>
      <c r="BI65" s="214"/>
      <c r="BJ65" s="214"/>
      <c r="BK65" s="214"/>
      <c r="BL65" s="214"/>
      <c r="BM65" s="214"/>
      <c r="BN65" s="214"/>
      <c r="BO65" s="214"/>
      <c r="BP65" s="214"/>
      <c r="BQ65" s="214"/>
      <c r="BR65" s="214"/>
      <c r="BS65" s="214"/>
      <c r="BT65" s="214"/>
      <c r="BU65" s="214"/>
      <c r="BV65" s="214"/>
      <c r="BW65" s="214"/>
      <c r="BX65" s="214"/>
      <c r="BY65" s="214"/>
      <c r="BZ65" s="214"/>
      <c r="CA65" s="4"/>
      <c r="CB65" s="4"/>
      <c r="CC65" s="4"/>
      <c r="CD65" s="4"/>
      <c r="CE65" s="4"/>
      <c r="CF65" s="4"/>
      <c r="CG65" s="8"/>
      <c r="CH65" s="4"/>
    </row>
    <row r="66" spans="1:18" ht="14.2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3"/>
    </row>
    <row r="67" spans="1:80" ht="14.2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3"/>
      <c r="CA67" s="4"/>
      <c r="CB67" s="4"/>
    </row>
    <row r="68" spans="1:80" ht="14.2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CA68" s="4"/>
      <c r="CB68" s="4"/>
    </row>
    <row r="69" spans="1:81" ht="14.2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BV69" s="4"/>
      <c r="BW69" s="4"/>
      <c r="BX69" s="4"/>
      <c r="BY69" s="4"/>
      <c r="BZ69" s="4"/>
      <c r="CA69" s="4"/>
      <c r="CB69" s="4"/>
      <c r="CC69" s="4"/>
    </row>
    <row r="70" spans="1:81" ht="14.2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BV70" s="4"/>
      <c r="BW70" s="4"/>
      <c r="BX70" s="24"/>
      <c r="BY70" s="4"/>
      <c r="BZ70" s="12"/>
      <c r="CA70" s="4"/>
      <c r="CB70" s="4"/>
      <c r="CC70" s="4"/>
    </row>
    <row r="71" spans="1:81" ht="14.2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BV71" s="4"/>
      <c r="BW71" s="4"/>
      <c r="BX71" s="4"/>
      <c r="BY71" s="4"/>
      <c r="BZ71" s="4"/>
      <c r="CA71" s="4"/>
      <c r="CB71" s="4"/>
      <c r="CC71" s="4"/>
    </row>
    <row r="72" spans="1:81" ht="14.2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BV72" s="4"/>
      <c r="BW72" s="4"/>
      <c r="BX72" s="4"/>
      <c r="BY72" s="4"/>
      <c r="BZ72" s="4"/>
      <c r="CA72" s="4"/>
      <c r="CB72" s="4"/>
      <c r="CC72" s="4"/>
    </row>
    <row r="73" spans="1:81" ht="14.2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BV73" s="4"/>
      <c r="BW73" s="4"/>
      <c r="BX73" s="4"/>
      <c r="BY73" s="4"/>
      <c r="BZ73" s="4"/>
      <c r="CA73" s="4"/>
      <c r="CB73" s="4"/>
      <c r="CC73" s="4"/>
    </row>
    <row r="74" spans="1:81" ht="14.2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BV74" s="4"/>
      <c r="BW74" s="4"/>
      <c r="BX74" s="4"/>
      <c r="BY74" s="4"/>
      <c r="BZ74" s="4"/>
      <c r="CA74" s="4"/>
      <c r="CB74" s="4"/>
      <c r="CC74" s="4"/>
    </row>
    <row r="75" spans="1:81" ht="14.25" customHeight="1">
      <c r="A75" s="240"/>
      <c r="B75" s="17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BV75" s="4"/>
      <c r="BW75" s="4"/>
      <c r="BX75" s="4"/>
      <c r="BY75" s="4"/>
      <c r="BZ75" s="4"/>
      <c r="CA75" s="4"/>
      <c r="CB75" s="4"/>
      <c r="CC75" s="4"/>
    </row>
    <row r="76" spans="1:81" ht="14.25" customHeight="1">
      <c r="A76" s="240"/>
      <c r="B76" s="17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BV76" s="4"/>
      <c r="BW76" s="4"/>
      <c r="BX76" s="4"/>
      <c r="BY76" s="4"/>
      <c r="BZ76" s="4"/>
      <c r="CA76" s="4"/>
      <c r="CB76" s="4"/>
      <c r="CC76" s="4"/>
    </row>
    <row r="77" spans="1:81" ht="14.2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BV77" s="4"/>
      <c r="BW77" s="4"/>
      <c r="BX77" s="4"/>
      <c r="BY77" s="4"/>
      <c r="BZ77" s="4"/>
      <c r="CA77" s="4"/>
      <c r="CB77" s="4"/>
      <c r="CC77" s="4"/>
    </row>
    <row r="78" spans="1:17" ht="14.2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</row>
    <row r="79" spans="1:17" ht="14.2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</row>
    <row r="80" spans="1:17" ht="14.2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</row>
    <row r="81" spans="1:17" ht="14.2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</row>
    <row r="82" spans="1:17" ht="14.2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</row>
    <row r="83" spans="1:17" ht="14.2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</row>
    <row r="84" spans="1:17" ht="14.2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</row>
    <row r="85" spans="1:17" ht="14.2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</row>
    <row r="86" spans="1:17" ht="14.2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</row>
    <row r="87" spans="1:17" ht="14.2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</row>
    <row r="88" spans="1:17" ht="14.2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</row>
    <row r="89" spans="1:17" ht="14.2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</row>
    <row r="90" spans="1:17" ht="14.2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</row>
    <row r="91" spans="1:17" ht="14.2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</row>
    <row r="92" spans="1:17" ht="14.2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</row>
    <row r="93" spans="1:17" ht="14.2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</row>
    <row r="94" spans="1:17" ht="14.2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</row>
    <row r="95" spans="1:17" ht="14.2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</row>
    <row r="96" spans="1:17" ht="14.2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</row>
    <row r="97" spans="1:17" ht="14.2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</row>
    <row r="98" spans="1:17" ht="14.2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</row>
    <row r="99" spans="1:17" ht="14.2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</row>
    <row r="100" spans="1:17" ht="14.2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</row>
    <row r="101" spans="1:17" ht="14.2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</row>
    <row r="102" spans="1:17" ht="14.2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</row>
    <row r="103" spans="1:17" ht="14.2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</row>
    <row r="104" spans="1:17" ht="14.2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</row>
    <row r="105" spans="1:17" ht="14.2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</row>
    <row r="106" spans="1:17" ht="14.2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</row>
    <row r="107" spans="1:17" ht="14.2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</row>
    <row r="108" spans="1:17" ht="14.2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</row>
    <row r="109" spans="1:17" ht="14.2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</row>
    <row r="110" spans="1:17" ht="14.2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</row>
    <row r="111" spans="1:17" ht="14.2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</row>
    <row r="112" spans="1:17" ht="14.2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</row>
    <row r="113" spans="1:17" ht="14.2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</row>
    <row r="114" spans="1:17" ht="14.2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</row>
    <row r="115" spans="1:17" ht="14.2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  <c r="M115" s="11"/>
      <c r="N115" s="11"/>
      <c r="O115" s="11"/>
      <c r="P115" s="11"/>
      <c r="Q115" s="11"/>
    </row>
    <row r="116" spans="1:17" ht="14.2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  <c r="M116" s="11"/>
      <c r="N116" s="11"/>
      <c r="O116" s="11"/>
      <c r="P116" s="11"/>
      <c r="Q116" s="11"/>
    </row>
    <row r="117" spans="1:17" ht="14.2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</row>
    <row r="118" spans="1:17" ht="14.2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</row>
    <row r="119" spans="1:17" ht="14.2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</row>
    <row r="120" spans="1:17" ht="14.2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</row>
    <row r="121" spans="1:17" ht="14.2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</row>
    <row r="122" spans="1:17" ht="14.2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</row>
    <row r="123" spans="1:17" ht="14.2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</row>
    <row r="124" spans="1:17" ht="14.2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</row>
    <row r="125" spans="1:17" ht="14.2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</row>
    <row r="126" spans="1:17" ht="14.2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</row>
    <row r="127" spans="1:17" ht="14.2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</row>
    <row r="128" spans="1:17" ht="14.2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</row>
    <row r="129" spans="1:17" ht="14.2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</row>
    <row r="130" spans="1:17" ht="14.2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</row>
    <row r="131" spans="1:17" ht="14.2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</row>
    <row r="132" spans="1:17" ht="14.2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</row>
    <row r="133" spans="1:17" ht="14.2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</row>
    <row r="134" spans="1:17" ht="14.2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</row>
    <row r="135" spans="1:17" ht="14.2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</row>
    <row r="136" spans="1:17" ht="14.2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</row>
    <row r="137" spans="1:17" ht="14.2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</row>
    <row r="138" spans="1:17" ht="14.2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</row>
    <row r="139" spans="1:17" ht="14.2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</row>
    <row r="140" spans="1:17" ht="14.2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</row>
    <row r="141" spans="1:17" ht="14.2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</row>
    <row r="142" spans="1:17" ht="14.2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</row>
    <row r="143" spans="1:17" ht="14.2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</row>
    <row r="144" spans="1:17" ht="14.2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</row>
    <row r="145" spans="1:17" ht="14.2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</row>
    <row r="146" spans="1:17" ht="14.2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</row>
    <row r="147" spans="1:17" ht="14.2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</row>
    <row r="148" spans="1:17" ht="14.2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</row>
    <row r="149" spans="1:17" ht="14.2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</row>
    <row r="150" spans="1:17" ht="14.2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</row>
    <row r="151" spans="1:17" ht="14.2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</row>
    <row r="152" spans="1:17" ht="14.2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</row>
    <row r="153" spans="1:17" ht="14.2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</row>
    <row r="154" spans="1:17" ht="14.2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</row>
    <row r="155" spans="1:17" ht="14.2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</row>
    <row r="156" spans="1:17" ht="14.2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</row>
    <row r="157" spans="1:17" ht="14.2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</row>
    <row r="158" spans="1:17" ht="14.2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</row>
    <row r="159" spans="1:17" ht="14.2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</row>
    <row r="160" spans="1:17" ht="14.2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</row>
    <row r="161" spans="1:17" ht="14.2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</row>
    <row r="162" spans="1:17" ht="14.2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</row>
    <row r="163" spans="1:17" ht="14.2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</row>
    <row r="164" spans="1:17" ht="14.2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</row>
    <row r="165" spans="1:17" ht="14.2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</row>
    <row r="166" spans="1:17" ht="14.2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</row>
    <row r="167" spans="1:17" ht="14.2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</row>
    <row r="168" spans="1:17" ht="14.2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</row>
    <row r="169" spans="1:17" ht="14.2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</row>
    <row r="170" spans="1:17" ht="14.2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</row>
    <row r="171" spans="1:17" ht="14.2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</row>
    <row r="172" spans="1:17" ht="14.2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</row>
    <row r="173" spans="1:17" ht="14.2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</row>
    <row r="174" spans="1:17" ht="14.2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</row>
    <row r="175" spans="1:17" ht="14.2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</row>
    <row r="176" spans="1:17" ht="14.2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</row>
    <row r="177" spans="1:17" ht="14.2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</row>
    <row r="178" spans="1:17" ht="14.2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</row>
    <row r="179" spans="1:17" ht="14.2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</row>
    <row r="180" spans="1:17" ht="14.2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</row>
    <row r="181" spans="1:17" ht="14.2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</row>
    <row r="182" spans="1:17" ht="14.2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</row>
    <row r="183" spans="1:17" ht="14.2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</row>
    <row r="184" spans="1:17" ht="14.2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1"/>
    </row>
    <row r="185" spans="1:17" ht="14.2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</row>
    <row r="186" spans="1:17" ht="14.2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</row>
    <row r="187" spans="1:17" ht="14.2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</row>
    <row r="188" spans="1:17" ht="14.2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</row>
    <row r="189" spans="1:17" ht="14.2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</row>
    <row r="190" spans="1:17" ht="14.2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</row>
    <row r="191" spans="1:17" ht="14.2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</row>
    <row r="192" spans="1:17" ht="14.2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</row>
    <row r="193" spans="1:17" ht="14.2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</row>
    <row r="194" spans="1:17" ht="14.2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</row>
    <row r="195" spans="1:17" ht="14.2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</row>
    <row r="196" spans="1:17" ht="14.2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</row>
    <row r="197" spans="1:17" ht="14.2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</row>
    <row r="198" spans="1:17" ht="14.2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</row>
    <row r="199" spans="1:17" ht="14.2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</row>
    <row r="200" spans="1:17" ht="14.2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</row>
    <row r="201" spans="1:17" ht="14.2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</row>
    <row r="202" spans="1:17" ht="14.2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</row>
    <row r="203" spans="1:17" ht="14.2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</row>
    <row r="204" spans="1:17" ht="14.2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</row>
    <row r="205" spans="1:17" ht="14.2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</row>
    <row r="206" spans="1:17" ht="14.2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</row>
    <row r="207" spans="1:17" ht="14.2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</row>
    <row r="208" spans="1:17" ht="14.2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</row>
    <row r="209" spans="1:17" ht="14.2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</row>
    <row r="210" spans="1:17" ht="14.2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</row>
    <row r="211" spans="1:17" ht="14.2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</row>
    <row r="212" spans="1:17" ht="14.2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</row>
    <row r="213" spans="1:17" ht="14.2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</row>
    <row r="214" spans="1:17" ht="14.2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</row>
    <row r="215" spans="1:17" ht="14.2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</row>
    <row r="216" spans="1:17" ht="14.2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</row>
    <row r="217" spans="1:17" ht="14.2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</row>
    <row r="218" spans="1:17" ht="14.2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</row>
    <row r="219" spans="1:17" ht="14.2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</row>
    <row r="220" spans="1:17" ht="14.2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</row>
    <row r="221" spans="1:17" ht="14.2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</row>
    <row r="222" spans="1:17" ht="14.2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</row>
    <row r="223" spans="1:17" ht="14.2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</row>
    <row r="224" spans="1:17" ht="14.2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</row>
    <row r="225" spans="1:17" ht="14.2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</row>
    <row r="226" spans="1:17" ht="14.2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</row>
    <row r="227" spans="1:17" ht="14.2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</row>
    <row r="228" spans="1:17" ht="14.2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</row>
    <row r="229" spans="1:17" ht="14.2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</row>
    <row r="230" spans="1:17" ht="14.2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</row>
    <row r="231" spans="1:17" ht="14.2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</row>
    <row r="232" spans="1:17" ht="14.2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</row>
    <row r="233" spans="1:17" ht="14.2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</row>
    <row r="234" spans="1:17" ht="14.2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</row>
    <row r="235" spans="1:17" ht="14.2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</row>
    <row r="236" spans="1:17" ht="14.2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</row>
    <row r="237" spans="1:17" ht="14.2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</row>
    <row r="238" spans="1:17" ht="14.2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</row>
    <row r="239" spans="1:17" ht="14.2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</row>
    <row r="240" spans="1:17" ht="14.2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</row>
    <row r="241" spans="1:17" ht="14.2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</row>
    <row r="242" spans="1:17" ht="14.2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</row>
    <row r="243" spans="1:17" ht="14.2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</row>
    <row r="244" spans="1:17" ht="14.2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</row>
    <row r="245" spans="1:17" ht="14.2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</row>
    <row r="246" spans="1:17" ht="14.2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</row>
    <row r="247" spans="1:17" ht="14.2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</row>
    <row r="248" spans="1:17" ht="14.2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</row>
    <row r="249" spans="1:17" ht="14.2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</row>
    <row r="250" spans="1:17" ht="14.2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</row>
    <row r="251" spans="1:17" ht="14.2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</row>
    <row r="252" spans="1:17" ht="14.2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</row>
    <row r="253" spans="1:17" ht="14.2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</row>
    <row r="254" spans="1:17" ht="14.2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</row>
    <row r="255" spans="1:17" ht="14.2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</row>
    <row r="256" spans="1:17" ht="14.2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</row>
    <row r="257" spans="1:17" ht="14.2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</row>
    <row r="258" spans="1:17" ht="14.2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</row>
    <row r="259" spans="1:17" ht="14.2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</row>
    <row r="260" spans="1:17" ht="14.2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</row>
    <row r="261" spans="1:17" ht="14.2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</row>
    <row r="262" spans="1:17" ht="14.2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</row>
    <row r="263" spans="1:17" ht="14.2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</row>
    <row r="264" spans="1:17" ht="14.2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</row>
    <row r="265" spans="1:17" ht="14.2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</row>
    <row r="266" spans="1:17" ht="14.2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</row>
    <row r="267" spans="1:17" ht="14.2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</row>
    <row r="268" spans="1:17" ht="14.2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</row>
    <row r="269" spans="1:17" ht="14.2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</row>
    <row r="270" spans="1:17" ht="14.2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</row>
    <row r="271" spans="1:17" ht="14.2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</row>
    <row r="272" spans="1:17" ht="14.2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</row>
    <row r="273" spans="1:17" ht="14.2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</row>
    <row r="274" spans="1:17" ht="14.2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</row>
    <row r="275" spans="1:17" ht="14.2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</row>
    <row r="276" spans="1:17" ht="14.2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</row>
    <row r="277" spans="1:17" ht="14.2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</row>
    <row r="278" spans="1:17" ht="14.2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</row>
    <row r="279" spans="1:17" ht="14.2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</row>
    <row r="280" spans="1:17" ht="14.2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</row>
    <row r="281" spans="1:17" ht="14.2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</row>
    <row r="282" spans="1:17" ht="14.2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</row>
    <row r="283" spans="1:17" ht="14.2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</row>
    <row r="284" spans="1:17" ht="14.2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</row>
    <row r="285" spans="1:17" ht="14.2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</row>
    <row r="286" spans="1:17" ht="14.2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</row>
    <row r="287" spans="1:17" ht="14.2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</row>
    <row r="288" spans="1:17" ht="14.2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</row>
    <row r="289" spans="1:17" ht="14.2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</row>
    <row r="290" spans="1:17" ht="14.2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</row>
    <row r="291" spans="1:17" ht="14.2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</row>
    <row r="292" spans="1:17" ht="14.2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</row>
    <row r="293" spans="1:17" ht="14.2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</row>
    <row r="294" spans="1:17" ht="14.2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</row>
    <row r="295" spans="1:17" ht="14.2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</row>
    <row r="296" spans="1:17" ht="14.2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</row>
    <row r="297" spans="1:17" ht="14.2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</row>
    <row r="298" spans="1:17" ht="14.2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</row>
    <row r="299" spans="1:17" ht="14.2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</row>
    <row r="300" spans="1:17" ht="14.2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</row>
    <row r="301" spans="1:17" ht="14.2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</row>
    <row r="302" spans="1:17" ht="14.2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</row>
    <row r="303" spans="1:17" ht="14.2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</row>
    <row r="304" spans="1:17" ht="14.2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</row>
    <row r="305" spans="1:17" ht="14.2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</row>
    <row r="306" spans="1:17" ht="14.2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</row>
    <row r="307" spans="1:17" ht="14.2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</row>
    <row r="308" spans="1:17" ht="14.2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</row>
    <row r="309" spans="1:17" ht="14.2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</row>
    <row r="310" spans="1:17" ht="14.2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</row>
    <row r="311" spans="1:17" ht="14.2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</row>
    <row r="312" spans="1:17" ht="14.2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</row>
    <row r="313" spans="1:17" ht="14.2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</row>
    <row r="314" spans="1:17" ht="14.2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</row>
    <row r="315" spans="1:17" ht="14.2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</row>
    <row r="316" spans="1:17" ht="14.2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</row>
    <row r="317" spans="1:17" ht="14.2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</row>
    <row r="318" spans="1:17" ht="14.2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</row>
    <row r="319" spans="1:17" ht="14.2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</row>
    <row r="320" spans="1:17" ht="14.2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</row>
    <row r="321" spans="1:17" ht="14.2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</row>
    <row r="322" spans="1:17" ht="14.2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</row>
    <row r="323" spans="1:17" ht="14.2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</row>
    <row r="324" spans="1:17" ht="14.2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</row>
    <row r="325" spans="1:17" ht="14.2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</row>
    <row r="326" spans="1:17" ht="14.2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</row>
    <row r="327" spans="1:17" ht="14.2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</row>
    <row r="328" spans="1:17" ht="14.2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</row>
    <row r="329" spans="1:17" ht="14.2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</row>
    <row r="330" spans="1:17" ht="14.2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</row>
    <row r="331" spans="1:17" ht="14.2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</row>
    <row r="332" spans="1:17" ht="14.2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</row>
    <row r="333" spans="1:17" ht="14.2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</row>
    <row r="334" spans="1:17" ht="14.2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</row>
    <row r="335" spans="1:17" ht="14.2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</row>
    <row r="336" spans="1:17" ht="14.2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</row>
    <row r="337" spans="1:17" ht="14.2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</row>
    <row r="338" spans="1:17" ht="14.2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</row>
    <row r="339" spans="1:17" ht="14.2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</row>
    <row r="340" spans="1:17" ht="14.2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</row>
    <row r="341" spans="1:17" ht="14.2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</row>
    <row r="342" spans="1:17" ht="14.2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</row>
    <row r="343" spans="1:17" ht="14.2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</row>
    <row r="344" spans="1:17" ht="14.2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</row>
    <row r="345" spans="1:17" ht="14.2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</row>
    <row r="346" spans="1:17" ht="14.2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</row>
    <row r="347" spans="1:17" ht="14.2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</row>
    <row r="348" spans="1:17" ht="14.2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</row>
    <row r="349" spans="1:17" ht="14.2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</row>
    <row r="350" spans="1:17" ht="14.2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</row>
    <row r="351" spans="1:17" ht="14.2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</row>
    <row r="352" spans="1:17" ht="14.2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</row>
    <row r="353" spans="1:17" ht="14.2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</row>
    <row r="354" spans="1:17" ht="14.2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</row>
    <row r="355" spans="1:17" ht="14.2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</row>
    <row r="356" spans="1:17" ht="14.2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</row>
    <row r="357" spans="1:17" ht="14.2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</row>
    <row r="358" spans="1:17" ht="14.2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</row>
    <row r="359" spans="1:17" ht="14.2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</row>
    <row r="360" spans="1:17" ht="14.2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</row>
    <row r="361" spans="1:17" ht="14.2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</row>
    <row r="362" spans="1:17" ht="14.2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</row>
    <row r="363" spans="1:17" ht="14.2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</row>
    <row r="364" spans="1:17" ht="14.2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</row>
    <row r="365" spans="1:17" ht="14.2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</row>
    <row r="366" spans="1:17" ht="14.2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</row>
    <row r="367" spans="1:17" ht="14.2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</row>
    <row r="368" spans="1:17" ht="14.2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</row>
    <row r="369" spans="1:17" ht="14.2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</row>
    <row r="370" spans="1:17" ht="14.2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</row>
    <row r="371" spans="1:17" ht="14.2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</row>
    <row r="372" spans="1:17" ht="14.2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</row>
    <row r="373" spans="1:17" ht="14.2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</row>
    <row r="374" spans="1:17" ht="14.2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</row>
    <row r="375" spans="1:17" ht="14.2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</row>
    <row r="376" spans="1:17" ht="14.2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</row>
    <row r="377" spans="1:17" ht="14.2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</row>
    <row r="378" spans="1:17" ht="14.2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</row>
    <row r="379" spans="1:17" ht="14.2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</row>
    <row r="380" spans="1:17" ht="14.2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</row>
    <row r="381" spans="1:17" ht="14.2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</row>
    <row r="382" spans="1:17" ht="14.2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</row>
    <row r="383" spans="1:17" ht="14.2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</row>
    <row r="384" spans="1:17" ht="14.2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</row>
    <row r="385" spans="1:17" ht="14.2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</row>
    <row r="386" spans="1:17" ht="14.2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</row>
    <row r="387" spans="1:17" ht="14.2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</row>
    <row r="388" spans="1:17" ht="14.2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</row>
    <row r="389" spans="1:17" ht="14.2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</row>
    <row r="390" spans="1:17" ht="14.2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</row>
    <row r="391" spans="1:17" ht="14.2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</row>
    <row r="392" spans="1:17" ht="14.2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</row>
    <row r="393" spans="1:17" ht="14.2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</row>
    <row r="394" spans="1:17" ht="14.2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</row>
    <row r="395" spans="1:17" ht="14.2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</row>
    <row r="396" spans="1:17" ht="14.2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</row>
    <row r="397" spans="1:17" ht="14.2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</row>
    <row r="398" spans="1:17" ht="14.2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</row>
    <row r="399" spans="1:17" ht="14.2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</row>
    <row r="400" spans="1:17" ht="14.2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</row>
    <row r="401" spans="1:17" ht="14.2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</row>
    <row r="402" spans="1:17" ht="14.2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</row>
    <row r="403" spans="1:17" ht="14.2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</row>
    <row r="404" spans="1:17" ht="14.2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</row>
    <row r="405" spans="1:17" ht="14.2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</row>
    <row r="406" spans="1:17" ht="14.2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</row>
    <row r="407" spans="1:17" ht="14.2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</row>
    <row r="408" spans="1:17" ht="14.2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</row>
    <row r="409" spans="1:17" ht="14.2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</row>
    <row r="410" spans="1:17" ht="14.2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</row>
    <row r="411" spans="1:17" ht="14.2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</row>
    <row r="412" spans="1:17" ht="14.2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</row>
    <row r="413" spans="1:17" ht="14.2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</row>
    <row r="414" spans="1:17" ht="14.2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</row>
    <row r="415" spans="1:17" ht="14.2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</row>
    <row r="416" spans="1:17" ht="14.2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</row>
    <row r="417" spans="1:17" ht="14.2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</row>
    <row r="418" spans="1:17" ht="14.2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</row>
    <row r="419" spans="1:17" ht="14.2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</row>
    <row r="420" spans="1:17" ht="14.2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</row>
    <row r="421" spans="1:17" ht="14.2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</row>
    <row r="422" spans="1:17" ht="14.2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</row>
    <row r="423" spans="1:17" ht="14.2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</row>
    <row r="424" spans="1:17" ht="14.2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</row>
    <row r="425" spans="1:17" ht="14.2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</row>
    <row r="426" spans="1:17" ht="14.2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</row>
    <row r="427" spans="1:17" ht="14.2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</row>
    <row r="428" spans="1:17" ht="14.2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</row>
    <row r="429" spans="1:17" ht="14.2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</row>
    <row r="430" spans="1:17" ht="14.2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</row>
    <row r="431" spans="1:17" ht="14.2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</row>
    <row r="432" spans="1:17" ht="14.2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</row>
    <row r="433" spans="1:17" ht="14.2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</row>
    <row r="434" spans="1:17" ht="14.2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</row>
    <row r="435" spans="1:17" ht="14.2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</row>
    <row r="436" spans="1:17" ht="14.2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</row>
    <row r="437" spans="1:17" ht="14.2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</row>
    <row r="438" spans="1:17" ht="14.2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</row>
    <row r="439" spans="1:17" ht="14.2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</row>
    <row r="440" spans="1:17" ht="14.2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</row>
    <row r="441" spans="1:17" ht="14.2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</row>
    <row r="442" spans="1:17" ht="14.2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</row>
    <row r="443" spans="1:17" ht="14.2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</row>
    <row r="444" spans="1:17" ht="14.2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</row>
    <row r="445" spans="1:17" ht="14.2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</row>
    <row r="446" spans="1:17" ht="14.2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</row>
    <row r="447" spans="1:17" ht="14.2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</row>
    <row r="448" spans="1:17" ht="14.2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</row>
    <row r="449" spans="1:17" ht="14.2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</row>
    <row r="450" spans="1:17" ht="14.2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</row>
    <row r="451" spans="1:17" ht="14.2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</row>
    <row r="452" spans="1:17" ht="14.2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</row>
    <row r="453" spans="1:17" ht="14.2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</row>
    <row r="454" spans="1:17" ht="14.2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</row>
    <row r="455" spans="1:17" ht="14.2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</row>
    <row r="456" spans="1:17" ht="14.2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</row>
    <row r="457" spans="1:17" ht="14.2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</row>
    <row r="458" spans="1:17" ht="14.2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</row>
    <row r="459" spans="1:17" ht="14.2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</row>
    <row r="460" spans="1:17" ht="14.2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</row>
    <row r="461" spans="1:17" ht="14.2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</row>
    <row r="462" spans="1:17" ht="14.2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</row>
    <row r="463" spans="1:17" ht="14.2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</row>
    <row r="464" spans="1:17" ht="14.2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</row>
    <row r="465" spans="1:17" ht="14.2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</row>
    <row r="466" spans="1:17" ht="14.2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</row>
    <row r="467" spans="1:17" ht="14.2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</row>
    <row r="468" spans="1:17" ht="14.2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</row>
    <row r="469" spans="1:17" ht="14.2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</row>
    <row r="470" spans="1:17" ht="14.2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</row>
    <row r="471" spans="1:17" ht="14.2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</row>
    <row r="472" spans="1:17" ht="14.2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</row>
    <row r="473" spans="1:17" ht="14.2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</row>
    <row r="474" spans="1:17" ht="14.2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</row>
    <row r="475" spans="1:17" ht="14.2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</row>
    <row r="476" spans="1:17" ht="14.2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</row>
    <row r="477" spans="1:17" ht="14.2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</row>
    <row r="478" spans="1:17" ht="14.2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</row>
    <row r="479" spans="1:17" ht="14.2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</row>
    <row r="480" spans="1:17" ht="14.2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</row>
    <row r="481" spans="1:17" ht="14.2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</row>
    <row r="482" spans="1:17" ht="14.2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</row>
    <row r="483" spans="1:17" ht="14.2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</row>
    <row r="484" spans="1:17" ht="14.2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</row>
    <row r="485" spans="1:17" ht="14.2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</row>
    <row r="486" spans="1:17" ht="14.2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</row>
    <row r="487" spans="1:17" ht="14.2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</row>
    <row r="488" spans="1:17" ht="14.2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</row>
    <row r="489" spans="1:17" ht="14.2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</row>
    <row r="490" spans="1:17" ht="14.2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</row>
    <row r="491" spans="1:17" ht="14.2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</row>
    <row r="492" spans="1:17" ht="14.2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</row>
    <row r="493" spans="1:17" ht="14.2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</row>
    <row r="494" spans="1:17" ht="14.2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</row>
    <row r="495" spans="1:17" ht="14.2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</row>
    <row r="496" spans="1:17" ht="14.2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</row>
    <row r="497" spans="1:17" ht="14.2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</row>
    <row r="498" spans="1:17" ht="14.2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</row>
    <row r="499" spans="1:17" ht="14.2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</row>
    <row r="500" spans="1:17" ht="14.2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</row>
    <row r="501" spans="1:17" ht="14.2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</row>
    <row r="502" spans="1:17" ht="14.2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</row>
    <row r="503" spans="1:17" ht="14.2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</row>
    <row r="504" spans="1:17" ht="14.2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</row>
    <row r="505" spans="1:17" ht="14.2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</row>
    <row r="506" spans="1:17" ht="14.2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</row>
    <row r="507" spans="1:17" ht="14.2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</row>
    <row r="508" spans="1:17" ht="14.2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</row>
    <row r="509" spans="1:17" ht="14.2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</row>
    <row r="510" spans="1:17" ht="14.2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</row>
    <row r="511" spans="1:17" ht="14.2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</row>
    <row r="512" spans="1:17" ht="14.2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</row>
    <row r="513" spans="1:17" ht="14.2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</row>
    <row r="514" spans="1:17" ht="14.2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</row>
    <row r="515" spans="1:17" ht="14.2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</row>
    <row r="516" spans="1:17" ht="14.2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</row>
    <row r="517" spans="1:17" ht="14.2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</row>
    <row r="518" spans="1:17" ht="14.2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</row>
    <row r="519" spans="1:17" ht="14.2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</row>
    <row r="520" spans="1:17" ht="14.2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</row>
    <row r="521" spans="1:17" ht="14.2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</row>
    <row r="522" spans="1:17" ht="14.2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</row>
    <row r="523" spans="1:17" ht="14.25" customHeight="1">
      <c r="A523" s="11"/>
      <c r="B523" s="11"/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</row>
    <row r="524" spans="1:17" ht="14.25" customHeight="1">
      <c r="A524" s="11"/>
      <c r="B524" s="11"/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</row>
    <row r="525" spans="1:17" ht="14.25" customHeight="1">
      <c r="A525" s="11"/>
      <c r="B525" s="11"/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</row>
    <row r="526" spans="1:17" ht="14.25" customHeight="1">
      <c r="A526" s="11"/>
      <c r="B526" s="11"/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</row>
    <row r="527" spans="1:17" ht="14.25" customHeight="1">
      <c r="A527" s="11"/>
      <c r="B527" s="11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</row>
    <row r="528" spans="1:17" ht="14.25" customHeight="1">
      <c r="A528" s="11"/>
      <c r="B528" s="11"/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</row>
    <row r="529" spans="1:17" ht="14.25" customHeight="1">
      <c r="A529" s="11"/>
      <c r="B529" s="11"/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</row>
    <row r="530" spans="1:17" ht="14.25" customHeight="1">
      <c r="A530" s="11"/>
      <c r="B530" s="11"/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</row>
    <row r="531" spans="1:17" ht="14.25" customHeight="1">
      <c r="A531" s="11"/>
      <c r="B531" s="11"/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</row>
    <row r="532" spans="1:17" ht="14.25" customHeight="1">
      <c r="A532" s="11"/>
      <c r="B532" s="11"/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</row>
    <row r="533" spans="1:17" ht="14.25" customHeight="1">
      <c r="A533" s="11"/>
      <c r="B533" s="11"/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</row>
    <row r="534" spans="1:17" ht="14.25" customHeight="1">
      <c r="A534" s="11"/>
      <c r="B534" s="11"/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</row>
    <row r="535" spans="1:17" ht="14.25" customHeight="1">
      <c r="A535" s="11"/>
      <c r="B535" s="11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</row>
    <row r="536" spans="1:17" ht="14.25" customHeight="1">
      <c r="A536" s="11"/>
      <c r="B536" s="11"/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</row>
    <row r="537" spans="1:17" ht="14.25" customHeight="1">
      <c r="A537" s="11"/>
      <c r="B537" s="11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</row>
    <row r="538" spans="1:17" ht="14.25" customHeight="1">
      <c r="A538" s="11"/>
      <c r="B538" s="11"/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</row>
    <row r="539" spans="1:17" ht="14.25" customHeight="1">
      <c r="A539" s="11"/>
      <c r="B539" s="11"/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</row>
    <row r="540" spans="1:17" ht="14.25" customHeight="1">
      <c r="A540" s="11"/>
      <c r="B540" s="11"/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</row>
    <row r="541" spans="1:17" ht="14.25" customHeight="1">
      <c r="A541" s="11"/>
      <c r="B541" s="11"/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</row>
    <row r="542" spans="1:17" ht="14.25" customHeight="1">
      <c r="A542" s="11"/>
      <c r="B542" s="11"/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</row>
    <row r="543" spans="1:17" ht="14.25" customHeight="1">
      <c r="A543" s="11"/>
      <c r="B543" s="11"/>
      <c r="C543" s="11"/>
      <c r="D543" s="11"/>
      <c r="E543" s="11"/>
      <c r="F543" s="11"/>
      <c r="G543" s="11"/>
      <c r="H543" s="11"/>
      <c r="I543" s="11"/>
      <c r="J543" s="11"/>
      <c r="K543" s="11"/>
      <c r="L543" s="11"/>
      <c r="M543" s="11"/>
      <c r="N543" s="11"/>
      <c r="O543" s="11"/>
      <c r="P543" s="11"/>
      <c r="Q543" s="11"/>
    </row>
    <row r="544" spans="1:17" ht="14.25" customHeight="1">
      <c r="A544" s="11"/>
      <c r="B544" s="11"/>
      <c r="C544" s="11"/>
      <c r="D544" s="11"/>
      <c r="E544" s="11"/>
      <c r="F544" s="11"/>
      <c r="G544" s="11"/>
      <c r="H544" s="11"/>
      <c r="I544" s="11"/>
      <c r="J544" s="11"/>
      <c r="K544" s="11"/>
      <c r="L544" s="11"/>
      <c r="M544" s="11"/>
      <c r="N544" s="11"/>
      <c r="O544" s="11"/>
      <c r="P544" s="11"/>
      <c r="Q544" s="11"/>
    </row>
    <row r="545" spans="1:17" ht="14.25" customHeight="1">
      <c r="A545" s="11"/>
      <c r="B545" s="11"/>
      <c r="C545" s="11"/>
      <c r="D545" s="11"/>
      <c r="E545" s="11"/>
      <c r="F545" s="11"/>
      <c r="G545" s="11"/>
      <c r="H545" s="11"/>
      <c r="I545" s="11"/>
      <c r="J545" s="11"/>
      <c r="K545" s="11"/>
      <c r="L545" s="11"/>
      <c r="M545" s="11"/>
      <c r="N545" s="11"/>
      <c r="O545" s="11"/>
      <c r="P545" s="11"/>
      <c r="Q545" s="11"/>
    </row>
    <row r="546" spans="1:17" ht="14.25" customHeight="1">
      <c r="A546" s="11"/>
      <c r="B546" s="11"/>
      <c r="C546" s="11"/>
      <c r="D546" s="11"/>
      <c r="E546" s="11"/>
      <c r="F546" s="11"/>
      <c r="G546" s="11"/>
      <c r="H546" s="11"/>
      <c r="I546" s="11"/>
      <c r="J546" s="11"/>
      <c r="K546" s="11"/>
      <c r="L546" s="11"/>
      <c r="M546" s="11"/>
      <c r="N546" s="11"/>
      <c r="O546" s="11"/>
      <c r="P546" s="11"/>
      <c r="Q546" s="11"/>
    </row>
    <row r="547" spans="1:17" ht="14.25" customHeight="1">
      <c r="A547" s="11"/>
      <c r="B547" s="11"/>
      <c r="C547" s="11"/>
      <c r="D547" s="11"/>
      <c r="E547" s="11"/>
      <c r="F547" s="11"/>
      <c r="G547" s="11"/>
      <c r="H547" s="11"/>
      <c r="I547" s="11"/>
      <c r="J547" s="11"/>
      <c r="K547" s="11"/>
      <c r="L547" s="11"/>
      <c r="M547" s="11"/>
      <c r="N547" s="11"/>
      <c r="O547" s="11"/>
      <c r="P547" s="11"/>
      <c r="Q547" s="11"/>
    </row>
    <row r="548" spans="1:17" ht="14.25" customHeight="1">
      <c r="A548" s="11"/>
      <c r="B548" s="11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</row>
    <row r="549" spans="1:17" ht="14.25" customHeight="1">
      <c r="A549" s="11"/>
      <c r="B549" s="11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</row>
    <row r="550" spans="1:17" ht="14.25" customHeight="1">
      <c r="A550" s="11"/>
      <c r="B550" s="11"/>
      <c r="C550" s="11"/>
      <c r="D550" s="11"/>
      <c r="E550" s="11"/>
      <c r="F550" s="11"/>
      <c r="G550" s="11"/>
      <c r="H550" s="11"/>
      <c r="I550" s="11"/>
      <c r="J550" s="11"/>
      <c r="K550" s="11"/>
      <c r="L550" s="11"/>
      <c r="M550" s="11"/>
      <c r="N550" s="11"/>
      <c r="O550" s="11"/>
      <c r="P550" s="11"/>
      <c r="Q550" s="11"/>
    </row>
    <row r="551" spans="1:17" ht="14.25" customHeight="1">
      <c r="A551" s="11"/>
      <c r="B551" s="11"/>
      <c r="C551" s="11"/>
      <c r="D551" s="11"/>
      <c r="E551" s="11"/>
      <c r="F551" s="11"/>
      <c r="G551" s="11"/>
      <c r="H551" s="11"/>
      <c r="I551" s="11"/>
      <c r="J551" s="11"/>
      <c r="K551" s="11"/>
      <c r="L551" s="11"/>
      <c r="M551" s="11"/>
      <c r="N551" s="11"/>
      <c r="O551" s="11"/>
      <c r="P551" s="11"/>
      <c r="Q551" s="11"/>
    </row>
    <row r="552" spans="1:17" ht="14.25" customHeight="1">
      <c r="A552" s="11"/>
      <c r="B552" s="11"/>
      <c r="C552" s="11"/>
      <c r="D552" s="11"/>
      <c r="E552" s="11"/>
      <c r="F552" s="11"/>
      <c r="G552" s="11"/>
      <c r="H552" s="11"/>
      <c r="I552" s="11"/>
      <c r="J552" s="11"/>
      <c r="K552" s="11"/>
      <c r="L552" s="11"/>
      <c r="M552" s="11"/>
      <c r="N552" s="11"/>
      <c r="O552" s="11"/>
      <c r="P552" s="11"/>
      <c r="Q552" s="11"/>
    </row>
    <row r="553" spans="1:17" ht="14.25" customHeight="1">
      <c r="A553" s="11"/>
      <c r="B553" s="11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</row>
    <row r="554" spans="1:17" ht="14.25" customHeight="1">
      <c r="A554" s="11"/>
      <c r="B554" s="11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</row>
    <row r="555" spans="1:17" ht="14.25" customHeight="1">
      <c r="A555" s="11"/>
      <c r="B555" s="11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</row>
    <row r="556" spans="1:17" ht="14.25" customHeight="1">
      <c r="A556" s="11"/>
      <c r="B556" s="11"/>
      <c r="C556" s="11"/>
      <c r="D556" s="11"/>
      <c r="E556" s="11"/>
      <c r="F556" s="11"/>
      <c r="G556" s="11"/>
      <c r="H556" s="11"/>
      <c r="I556" s="11"/>
      <c r="J556" s="11"/>
      <c r="K556" s="11"/>
      <c r="L556" s="11"/>
      <c r="M556" s="11"/>
      <c r="N556" s="11"/>
      <c r="O556" s="11"/>
      <c r="P556" s="11"/>
      <c r="Q556" s="11"/>
    </row>
    <row r="557" spans="1:17" ht="14.25" customHeight="1">
      <c r="A557" s="11"/>
      <c r="B557" s="11"/>
      <c r="C557" s="11"/>
      <c r="D557" s="11"/>
      <c r="E557" s="11"/>
      <c r="F557" s="11"/>
      <c r="G557" s="11"/>
      <c r="H557" s="11"/>
      <c r="I557" s="11"/>
      <c r="J557" s="11"/>
      <c r="K557" s="11"/>
      <c r="L557" s="11"/>
      <c r="M557" s="11"/>
      <c r="N557" s="11"/>
      <c r="O557" s="11"/>
      <c r="P557" s="11"/>
      <c r="Q557" s="11"/>
    </row>
    <row r="558" spans="1:17" ht="14.25" customHeight="1">
      <c r="A558" s="11"/>
      <c r="B558" s="11"/>
      <c r="C558" s="11"/>
      <c r="D558" s="11"/>
      <c r="E558" s="11"/>
      <c r="F558" s="11"/>
      <c r="G558" s="11"/>
      <c r="H558" s="11"/>
      <c r="I558" s="11"/>
      <c r="J558" s="11"/>
      <c r="K558" s="11"/>
      <c r="L558" s="11"/>
      <c r="M558" s="11"/>
      <c r="N558" s="11"/>
      <c r="O558" s="11"/>
      <c r="P558" s="11"/>
      <c r="Q558" s="11"/>
    </row>
    <row r="559" spans="1:17" ht="14.25" customHeight="1">
      <c r="A559" s="11"/>
      <c r="B559" s="11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</row>
    <row r="560" spans="1:17" ht="14.25" customHeight="1">
      <c r="A560" s="11"/>
      <c r="B560" s="11"/>
      <c r="C560" s="11"/>
      <c r="D560" s="11"/>
      <c r="E560" s="11"/>
      <c r="F560" s="11"/>
      <c r="G560" s="11"/>
      <c r="H560" s="11"/>
      <c r="I560" s="11"/>
      <c r="J560" s="11"/>
      <c r="K560" s="11"/>
      <c r="L560" s="11"/>
      <c r="M560" s="11"/>
      <c r="N560" s="11"/>
      <c r="O560" s="11"/>
      <c r="P560" s="11"/>
      <c r="Q560" s="11"/>
    </row>
    <row r="561" spans="1:17" ht="14.25" customHeight="1">
      <c r="A561" s="11"/>
      <c r="B561" s="11"/>
      <c r="C561" s="11"/>
      <c r="D561" s="11"/>
      <c r="E561" s="11"/>
      <c r="F561" s="11"/>
      <c r="G561" s="11"/>
      <c r="H561" s="11"/>
      <c r="I561" s="11"/>
      <c r="J561" s="11"/>
      <c r="K561" s="11"/>
      <c r="L561" s="11"/>
      <c r="M561" s="11"/>
      <c r="N561" s="11"/>
      <c r="O561" s="11"/>
      <c r="P561" s="11"/>
      <c r="Q561" s="11"/>
    </row>
    <row r="562" spans="1:17" ht="14.25" customHeight="1">
      <c r="A562" s="11"/>
      <c r="B562" s="11"/>
      <c r="C562" s="11"/>
      <c r="D562" s="11"/>
      <c r="E562" s="11"/>
      <c r="F562" s="11"/>
      <c r="G562" s="11"/>
      <c r="H562" s="11"/>
      <c r="I562" s="11"/>
      <c r="J562" s="11"/>
      <c r="K562" s="11"/>
      <c r="L562" s="11"/>
      <c r="M562" s="11"/>
      <c r="N562" s="11"/>
      <c r="O562" s="11"/>
      <c r="P562" s="11"/>
      <c r="Q562" s="11"/>
    </row>
    <row r="563" spans="1:17" ht="14.25" customHeight="1">
      <c r="A563" s="11"/>
      <c r="B563" s="11"/>
      <c r="C563" s="11"/>
      <c r="D563" s="11"/>
      <c r="E563" s="11"/>
      <c r="F563" s="11"/>
      <c r="G563" s="11"/>
      <c r="H563" s="11"/>
      <c r="I563" s="11"/>
      <c r="J563" s="11"/>
      <c r="K563" s="11"/>
      <c r="L563" s="11"/>
      <c r="M563" s="11"/>
      <c r="N563" s="11"/>
      <c r="O563" s="11"/>
      <c r="P563" s="11"/>
      <c r="Q563" s="11"/>
    </row>
    <row r="564" spans="1:17" ht="14.25" customHeight="1">
      <c r="A564" s="11"/>
      <c r="B564" s="11"/>
      <c r="C564" s="11"/>
      <c r="D564" s="11"/>
      <c r="E564" s="11"/>
      <c r="F564" s="11"/>
      <c r="G564" s="11"/>
      <c r="H564" s="11"/>
      <c r="I564" s="11"/>
      <c r="J564" s="11"/>
      <c r="K564" s="11"/>
      <c r="L564" s="11"/>
      <c r="M564" s="11"/>
      <c r="N564" s="11"/>
      <c r="O564" s="11"/>
      <c r="P564" s="11"/>
      <c r="Q564" s="11"/>
    </row>
    <row r="565" spans="1:17" ht="14.25" customHeight="1">
      <c r="A565" s="11"/>
      <c r="B565" s="11"/>
      <c r="C565" s="11"/>
      <c r="D565" s="11"/>
      <c r="E565" s="11"/>
      <c r="F565" s="11"/>
      <c r="G565" s="11"/>
      <c r="H565" s="11"/>
      <c r="I565" s="11"/>
      <c r="J565" s="11"/>
      <c r="K565" s="11"/>
      <c r="L565" s="11"/>
      <c r="M565" s="11"/>
      <c r="N565" s="11"/>
      <c r="O565" s="11"/>
      <c r="P565" s="11"/>
      <c r="Q565" s="11"/>
    </row>
    <row r="566" spans="1:17" ht="14.25" customHeight="1">
      <c r="A566" s="11"/>
      <c r="B566" s="11"/>
      <c r="C566" s="11"/>
      <c r="D566" s="11"/>
      <c r="E566" s="11"/>
      <c r="F566" s="11"/>
      <c r="G566" s="11"/>
      <c r="H566" s="11"/>
      <c r="I566" s="11"/>
      <c r="J566" s="11"/>
      <c r="K566" s="11"/>
      <c r="L566" s="11"/>
      <c r="M566" s="11"/>
      <c r="N566" s="11"/>
      <c r="O566" s="11"/>
      <c r="P566" s="11"/>
      <c r="Q566" s="11"/>
    </row>
    <row r="567" spans="1:17" ht="14.25" customHeight="1">
      <c r="A567" s="11"/>
      <c r="B567" s="11"/>
      <c r="C567" s="11"/>
      <c r="D567" s="11"/>
      <c r="E567" s="11"/>
      <c r="F567" s="11"/>
      <c r="G567" s="11"/>
      <c r="H567" s="11"/>
      <c r="I567" s="11"/>
      <c r="J567" s="11"/>
      <c r="K567" s="11"/>
      <c r="L567" s="11"/>
      <c r="M567" s="11"/>
      <c r="N567" s="11"/>
      <c r="O567" s="11"/>
      <c r="P567" s="11"/>
      <c r="Q567" s="11"/>
    </row>
    <row r="568" spans="1:17" ht="14.25" customHeight="1">
      <c r="A568" s="11"/>
      <c r="B568" s="11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</row>
    <row r="569" spans="1:17" ht="14.25" customHeight="1">
      <c r="A569" s="11"/>
      <c r="B569" s="11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</row>
    <row r="570" spans="1:17" ht="14.25" customHeight="1">
      <c r="A570" s="11"/>
      <c r="B570" s="11"/>
      <c r="C570" s="11"/>
      <c r="D570" s="11"/>
      <c r="E570" s="11"/>
      <c r="F570" s="11"/>
      <c r="G570" s="11"/>
      <c r="H570" s="11"/>
      <c r="I570" s="11"/>
      <c r="J570" s="11"/>
      <c r="K570" s="11"/>
      <c r="L570" s="11"/>
      <c r="M570" s="11"/>
      <c r="N570" s="11"/>
      <c r="O570" s="11"/>
      <c r="P570" s="11"/>
      <c r="Q570" s="11"/>
    </row>
    <row r="571" spans="1:17" ht="14.25" customHeight="1">
      <c r="A571" s="11"/>
      <c r="B571" s="11"/>
      <c r="C571" s="11"/>
      <c r="D571" s="11"/>
      <c r="E571" s="11"/>
      <c r="F571" s="11"/>
      <c r="G571" s="11"/>
      <c r="H571" s="11"/>
      <c r="I571" s="11"/>
      <c r="J571" s="11"/>
      <c r="K571" s="11"/>
      <c r="L571" s="11"/>
      <c r="M571" s="11"/>
      <c r="N571" s="11"/>
      <c r="O571" s="11"/>
      <c r="P571" s="11"/>
      <c r="Q571" s="11"/>
    </row>
    <row r="572" spans="1:17" ht="14.25" customHeight="1">
      <c r="A572" s="11"/>
      <c r="B572" s="11"/>
      <c r="C572" s="11"/>
      <c r="D572" s="11"/>
      <c r="E572" s="11"/>
      <c r="F572" s="11"/>
      <c r="G572" s="11"/>
      <c r="H572" s="11"/>
      <c r="I572" s="11"/>
      <c r="J572" s="11"/>
      <c r="K572" s="11"/>
      <c r="L572" s="11"/>
      <c r="M572" s="11"/>
      <c r="N572" s="11"/>
      <c r="O572" s="11"/>
      <c r="P572" s="11"/>
      <c r="Q572" s="11"/>
    </row>
    <row r="573" spans="1:17" ht="14.25" customHeight="1">
      <c r="A573" s="11"/>
      <c r="B573" s="11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</row>
    <row r="574" spans="1:17" ht="14.25" customHeight="1">
      <c r="A574" s="11"/>
      <c r="B574" s="11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</row>
    <row r="575" spans="1:17" ht="14.25" customHeight="1">
      <c r="A575" s="11"/>
      <c r="B575" s="11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</row>
    <row r="576" spans="1:17" ht="14.25" customHeight="1">
      <c r="A576" s="11"/>
      <c r="B576" s="11"/>
      <c r="C576" s="11"/>
      <c r="D576" s="11"/>
      <c r="E576" s="11"/>
      <c r="F576" s="11"/>
      <c r="G576" s="11"/>
      <c r="H576" s="11"/>
      <c r="I576" s="11"/>
      <c r="J576" s="11"/>
      <c r="K576" s="11"/>
      <c r="L576" s="11"/>
      <c r="M576" s="11"/>
      <c r="N576" s="11"/>
      <c r="O576" s="11"/>
      <c r="P576" s="11"/>
      <c r="Q576" s="11"/>
    </row>
    <row r="577" spans="1:17" ht="14.25" customHeight="1">
      <c r="A577" s="11"/>
      <c r="B577" s="11"/>
      <c r="C577" s="11"/>
      <c r="D577" s="11"/>
      <c r="E577" s="11"/>
      <c r="F577" s="11"/>
      <c r="G577" s="11"/>
      <c r="H577" s="11"/>
      <c r="I577" s="11"/>
      <c r="J577" s="11"/>
      <c r="K577" s="11"/>
      <c r="L577" s="11"/>
      <c r="M577" s="11"/>
      <c r="N577" s="11"/>
      <c r="O577" s="11"/>
      <c r="P577" s="11"/>
      <c r="Q577" s="11"/>
    </row>
    <row r="578" spans="1:17" ht="14.25" customHeight="1">
      <c r="A578" s="11"/>
      <c r="B578" s="11"/>
      <c r="C578" s="11"/>
      <c r="D578" s="11"/>
      <c r="E578" s="11"/>
      <c r="F578" s="11"/>
      <c r="G578" s="11"/>
      <c r="H578" s="11"/>
      <c r="I578" s="11"/>
      <c r="J578" s="11"/>
      <c r="K578" s="11"/>
      <c r="L578" s="11"/>
      <c r="M578" s="11"/>
      <c r="N578" s="11"/>
      <c r="O578" s="11"/>
      <c r="P578" s="11"/>
      <c r="Q578" s="11"/>
    </row>
    <row r="579" spans="1:17" ht="14.25" customHeight="1">
      <c r="A579" s="11"/>
      <c r="B579" s="11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</row>
    <row r="580" spans="1:17" ht="14.25" customHeight="1">
      <c r="A580" s="11"/>
      <c r="B580" s="11"/>
      <c r="C580" s="11"/>
      <c r="D580" s="11"/>
      <c r="E580" s="11"/>
      <c r="F580" s="11"/>
      <c r="G580" s="11"/>
      <c r="H580" s="11"/>
      <c r="I580" s="11"/>
      <c r="J580" s="11"/>
      <c r="K580" s="11"/>
      <c r="L580" s="11"/>
      <c r="M580" s="11"/>
      <c r="N580" s="11"/>
      <c r="O580" s="11"/>
      <c r="P580" s="11"/>
      <c r="Q580" s="11"/>
    </row>
    <row r="581" spans="1:17" ht="14.25" customHeight="1">
      <c r="A581" s="11"/>
      <c r="B581" s="11"/>
      <c r="C581" s="11"/>
      <c r="D581" s="11"/>
      <c r="E581" s="11"/>
      <c r="F581" s="11"/>
      <c r="G581" s="11"/>
      <c r="H581" s="11"/>
      <c r="I581" s="11"/>
      <c r="J581" s="11"/>
      <c r="K581" s="11"/>
      <c r="L581" s="11"/>
      <c r="M581" s="11"/>
      <c r="N581" s="11"/>
      <c r="O581" s="11"/>
      <c r="P581" s="11"/>
      <c r="Q581" s="11"/>
    </row>
    <row r="582" spans="1:17" ht="14.25" customHeight="1">
      <c r="A582" s="11"/>
      <c r="B582" s="11"/>
      <c r="C582" s="11"/>
      <c r="D582" s="11"/>
      <c r="E582" s="11"/>
      <c r="F582" s="11"/>
      <c r="G582" s="11"/>
      <c r="H582" s="11"/>
      <c r="I582" s="11"/>
      <c r="J582" s="11"/>
      <c r="K582" s="11"/>
      <c r="L582" s="11"/>
      <c r="M582" s="11"/>
      <c r="N582" s="11"/>
      <c r="O582" s="11"/>
      <c r="P582" s="11"/>
      <c r="Q582" s="11"/>
    </row>
    <row r="583" spans="1:17" ht="14.25" customHeight="1">
      <c r="A583" s="11"/>
      <c r="B583" s="11"/>
      <c r="C583" s="11"/>
      <c r="D583" s="11"/>
      <c r="E583" s="11"/>
      <c r="F583" s="11"/>
      <c r="G583" s="11"/>
      <c r="H583" s="11"/>
      <c r="I583" s="11"/>
      <c r="J583" s="11"/>
      <c r="K583" s="11"/>
      <c r="L583" s="11"/>
      <c r="M583" s="11"/>
      <c r="N583" s="11"/>
      <c r="O583" s="11"/>
      <c r="P583" s="11"/>
      <c r="Q583" s="11"/>
    </row>
    <row r="584" spans="1:17" ht="14.25" customHeight="1">
      <c r="A584" s="11"/>
      <c r="B584" s="11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</row>
    <row r="585" spans="1:17" ht="14.25" customHeight="1">
      <c r="A585" s="11"/>
      <c r="B585" s="11"/>
      <c r="C585" s="11"/>
      <c r="D585" s="11"/>
      <c r="E585" s="11"/>
      <c r="F585" s="11"/>
      <c r="G585" s="11"/>
      <c r="H585" s="11"/>
      <c r="I585" s="11"/>
      <c r="J585" s="11"/>
      <c r="K585" s="11"/>
      <c r="L585" s="11"/>
      <c r="M585" s="11"/>
      <c r="N585" s="11"/>
      <c r="O585" s="11"/>
      <c r="P585" s="11"/>
      <c r="Q585" s="11"/>
    </row>
    <row r="586" spans="1:17" ht="14.25" customHeight="1">
      <c r="A586" s="11"/>
      <c r="B586" s="11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</row>
    <row r="587" spans="1:17" ht="14.25" customHeight="1">
      <c r="A587" s="11"/>
      <c r="B587" s="11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</row>
    <row r="588" spans="1:17" ht="14.25" customHeight="1">
      <c r="A588" s="11"/>
      <c r="B588" s="11"/>
      <c r="C588" s="11"/>
      <c r="D588" s="11"/>
      <c r="E588" s="11"/>
      <c r="F588" s="11"/>
      <c r="G588" s="11"/>
      <c r="H588" s="11"/>
      <c r="I588" s="11"/>
      <c r="J588" s="11"/>
      <c r="K588" s="11"/>
      <c r="L588" s="11"/>
      <c r="M588" s="11"/>
      <c r="N588" s="11"/>
      <c r="O588" s="11"/>
      <c r="P588" s="11"/>
      <c r="Q588" s="11"/>
    </row>
    <row r="589" spans="1:17" ht="14.25" customHeight="1">
      <c r="A589" s="11"/>
      <c r="B589" s="11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</row>
    <row r="590" spans="1:17" ht="14.25" customHeight="1">
      <c r="A590" s="11"/>
      <c r="B590" s="11"/>
      <c r="C590" s="11"/>
      <c r="D590" s="11"/>
      <c r="E590" s="11"/>
      <c r="F590" s="11"/>
      <c r="G590" s="11"/>
      <c r="H590" s="11"/>
      <c r="I590" s="11"/>
      <c r="J590" s="11"/>
      <c r="K590" s="11"/>
      <c r="L590" s="11"/>
      <c r="M590" s="11"/>
      <c r="N590" s="11"/>
      <c r="O590" s="11"/>
      <c r="P590" s="11"/>
      <c r="Q590" s="11"/>
    </row>
    <row r="591" spans="1:17" ht="14.25" customHeight="1">
      <c r="A591" s="11"/>
      <c r="B591" s="11"/>
      <c r="C591" s="11"/>
      <c r="D591" s="11"/>
      <c r="E591" s="11"/>
      <c r="F591" s="11"/>
      <c r="G591" s="11"/>
      <c r="H591" s="11"/>
      <c r="I591" s="11"/>
      <c r="J591" s="11"/>
      <c r="K591" s="11"/>
      <c r="L591" s="11"/>
      <c r="M591" s="11"/>
      <c r="N591" s="11"/>
      <c r="O591" s="11"/>
      <c r="P591" s="11"/>
      <c r="Q591" s="11"/>
    </row>
    <row r="592" spans="1:17" ht="14.25" customHeight="1">
      <c r="A592" s="11"/>
      <c r="B592" s="11"/>
      <c r="C592" s="11"/>
      <c r="D592" s="11"/>
      <c r="E592" s="11"/>
      <c r="F592" s="11"/>
      <c r="G592" s="11"/>
      <c r="H592" s="11"/>
      <c r="I592" s="11"/>
      <c r="J592" s="11"/>
      <c r="K592" s="11"/>
      <c r="L592" s="11"/>
      <c r="M592" s="11"/>
      <c r="N592" s="11"/>
      <c r="O592" s="11"/>
      <c r="P592" s="11"/>
      <c r="Q592" s="11"/>
    </row>
    <row r="593" spans="1:17" ht="14.25" customHeight="1">
      <c r="A593" s="11"/>
      <c r="B593" s="11"/>
      <c r="C593" s="11"/>
      <c r="D593" s="11"/>
      <c r="E593" s="11"/>
      <c r="F593" s="11"/>
      <c r="G593" s="11"/>
      <c r="H593" s="11"/>
      <c r="I593" s="11"/>
      <c r="J593" s="11"/>
      <c r="K593" s="11"/>
      <c r="L593" s="11"/>
      <c r="M593" s="11"/>
      <c r="N593" s="11"/>
      <c r="O593" s="11"/>
      <c r="P593" s="11"/>
      <c r="Q593" s="11"/>
    </row>
    <row r="594" spans="1:17" ht="14.25" customHeight="1">
      <c r="A594" s="11"/>
      <c r="B594" s="11"/>
      <c r="C594" s="11"/>
      <c r="D594" s="11"/>
      <c r="E594" s="11"/>
      <c r="F594" s="11"/>
      <c r="G594" s="11"/>
      <c r="H594" s="11"/>
      <c r="I594" s="11"/>
      <c r="J594" s="11"/>
      <c r="K594" s="11"/>
      <c r="L594" s="11"/>
      <c r="M594" s="11"/>
      <c r="N594" s="11"/>
      <c r="O594" s="11"/>
      <c r="P594" s="11"/>
      <c r="Q594" s="11"/>
    </row>
    <row r="595" spans="1:17" ht="14.25" customHeight="1">
      <c r="A595" s="11"/>
      <c r="B595" s="11"/>
      <c r="C595" s="11"/>
      <c r="D595" s="11"/>
      <c r="E595" s="11"/>
      <c r="F595" s="11"/>
      <c r="G595" s="11"/>
      <c r="H595" s="11"/>
      <c r="I595" s="11"/>
      <c r="J595" s="11"/>
      <c r="K595" s="11"/>
      <c r="L595" s="11"/>
      <c r="M595" s="11"/>
      <c r="N595" s="11"/>
      <c r="O595" s="11"/>
      <c r="P595" s="11"/>
      <c r="Q595" s="11"/>
    </row>
    <row r="596" spans="1:17" ht="14.25" customHeight="1">
      <c r="A596" s="11"/>
      <c r="B596" s="11"/>
      <c r="C596" s="11"/>
      <c r="D596" s="11"/>
      <c r="E596" s="11"/>
      <c r="F596" s="11"/>
      <c r="G596" s="11"/>
      <c r="H596" s="11"/>
      <c r="I596" s="11"/>
      <c r="J596" s="11"/>
      <c r="K596" s="11"/>
      <c r="L596" s="11"/>
      <c r="M596" s="11"/>
      <c r="N596" s="11"/>
      <c r="O596" s="11"/>
      <c r="P596" s="11"/>
      <c r="Q596" s="11"/>
    </row>
    <row r="597" spans="1:17" ht="14.25" customHeight="1">
      <c r="A597" s="11"/>
      <c r="B597" s="11"/>
      <c r="C597" s="11"/>
      <c r="D597" s="11"/>
      <c r="E597" s="11"/>
      <c r="F597" s="11"/>
      <c r="G597" s="11"/>
      <c r="H597" s="11"/>
      <c r="I597" s="11"/>
      <c r="J597" s="11"/>
      <c r="K597" s="11"/>
      <c r="L597" s="11"/>
      <c r="M597" s="11"/>
      <c r="N597" s="11"/>
      <c r="O597" s="11"/>
      <c r="P597" s="11"/>
      <c r="Q597" s="11"/>
    </row>
    <row r="598" spans="1:17" ht="14.25" customHeight="1">
      <c r="A598" s="11"/>
      <c r="B598" s="11"/>
      <c r="C598" s="11"/>
      <c r="D598" s="11"/>
      <c r="E598" s="11"/>
      <c r="F598" s="11"/>
      <c r="G598" s="11"/>
      <c r="H598" s="11"/>
      <c r="I598" s="11"/>
      <c r="J598" s="11"/>
      <c r="K598" s="11"/>
      <c r="L598" s="11"/>
      <c r="M598" s="11"/>
      <c r="N598" s="11"/>
      <c r="O598" s="11"/>
      <c r="P598" s="11"/>
      <c r="Q598" s="11"/>
    </row>
    <row r="599" spans="1:17" ht="14.25" customHeight="1">
      <c r="A599" s="11"/>
      <c r="B599" s="11"/>
      <c r="C599" s="11"/>
      <c r="D599" s="11"/>
      <c r="E599" s="11"/>
      <c r="F599" s="11"/>
      <c r="G599" s="11"/>
      <c r="H599" s="11"/>
      <c r="I599" s="11"/>
      <c r="J599" s="11"/>
      <c r="K599" s="11"/>
      <c r="L599" s="11"/>
      <c r="M599" s="11"/>
      <c r="N599" s="11"/>
      <c r="O599" s="11"/>
      <c r="P599" s="11"/>
      <c r="Q599" s="11"/>
    </row>
    <row r="600" spans="1:17" ht="14.25" customHeight="1">
      <c r="A600" s="11"/>
      <c r="B600" s="11"/>
      <c r="C600" s="11"/>
      <c r="D600" s="11"/>
      <c r="E600" s="11"/>
      <c r="F600" s="11"/>
      <c r="G600" s="11"/>
      <c r="H600" s="11"/>
      <c r="I600" s="11"/>
      <c r="J600" s="11"/>
      <c r="K600" s="11"/>
      <c r="L600" s="11"/>
      <c r="M600" s="11"/>
      <c r="N600" s="11"/>
      <c r="O600" s="11"/>
      <c r="P600" s="11"/>
      <c r="Q600" s="11"/>
    </row>
    <row r="601" spans="1:17" ht="14.25" customHeight="1">
      <c r="A601" s="11"/>
      <c r="B601" s="11"/>
      <c r="C601" s="11"/>
      <c r="D601" s="11"/>
      <c r="E601" s="11"/>
      <c r="F601" s="11"/>
      <c r="G601" s="11"/>
      <c r="H601" s="11"/>
      <c r="I601" s="11"/>
      <c r="J601" s="11"/>
      <c r="K601" s="11"/>
      <c r="L601" s="11"/>
      <c r="M601" s="11"/>
      <c r="N601" s="11"/>
      <c r="O601" s="11"/>
      <c r="P601" s="11"/>
      <c r="Q601" s="11"/>
    </row>
    <row r="602" spans="1:17" ht="14.25" customHeight="1">
      <c r="A602" s="11"/>
      <c r="B602" s="11"/>
      <c r="C602" s="11"/>
      <c r="D602" s="11"/>
      <c r="E602" s="11"/>
      <c r="F602" s="11"/>
      <c r="G602" s="11"/>
      <c r="H602" s="11"/>
      <c r="I602" s="11"/>
      <c r="J602" s="11"/>
      <c r="K602" s="11"/>
      <c r="L602" s="11"/>
      <c r="M602" s="11"/>
      <c r="N602" s="11"/>
      <c r="O602" s="11"/>
      <c r="P602" s="11"/>
      <c r="Q602" s="11"/>
    </row>
    <row r="603" spans="1:17" ht="14.25" customHeight="1">
      <c r="A603" s="11"/>
      <c r="B603" s="11"/>
      <c r="C603" s="11"/>
      <c r="D603" s="11"/>
      <c r="E603" s="11"/>
      <c r="F603" s="11"/>
      <c r="G603" s="11"/>
      <c r="H603" s="11"/>
      <c r="I603" s="11"/>
      <c r="J603" s="11"/>
      <c r="K603" s="11"/>
      <c r="L603" s="11"/>
      <c r="M603" s="11"/>
      <c r="N603" s="11"/>
      <c r="O603" s="11"/>
      <c r="P603" s="11"/>
      <c r="Q603" s="11"/>
    </row>
    <row r="604" spans="1:17" ht="14.25" customHeight="1">
      <c r="A604" s="11"/>
      <c r="B604" s="11"/>
      <c r="C604" s="11"/>
      <c r="D604" s="11"/>
      <c r="E604" s="11"/>
      <c r="F604" s="11"/>
      <c r="G604" s="11"/>
      <c r="H604" s="11"/>
      <c r="I604" s="11"/>
      <c r="J604" s="11"/>
      <c r="K604" s="11"/>
      <c r="L604" s="11"/>
      <c r="M604" s="11"/>
      <c r="N604" s="11"/>
      <c r="O604" s="11"/>
      <c r="P604" s="11"/>
      <c r="Q604" s="11"/>
    </row>
    <row r="605" spans="1:17" ht="14.25" customHeight="1">
      <c r="A605" s="11"/>
      <c r="B605" s="11"/>
      <c r="C605" s="11"/>
      <c r="D605" s="11"/>
      <c r="E605" s="11"/>
      <c r="F605" s="11"/>
      <c r="G605" s="11"/>
      <c r="H605" s="11"/>
      <c r="I605" s="11"/>
      <c r="J605" s="11"/>
      <c r="K605" s="11"/>
      <c r="L605" s="11"/>
      <c r="M605" s="11"/>
      <c r="N605" s="11"/>
      <c r="O605" s="11"/>
      <c r="P605" s="11"/>
      <c r="Q605" s="11"/>
    </row>
    <row r="606" spans="1:17" ht="14.25" customHeight="1">
      <c r="A606" s="11"/>
      <c r="B606" s="11"/>
      <c r="C606" s="11"/>
      <c r="D606" s="11"/>
      <c r="E606" s="11"/>
      <c r="F606" s="11"/>
      <c r="G606" s="11"/>
      <c r="H606" s="11"/>
      <c r="I606" s="11"/>
      <c r="J606" s="11"/>
      <c r="K606" s="11"/>
      <c r="L606" s="11"/>
      <c r="M606" s="11"/>
      <c r="N606" s="11"/>
      <c r="O606" s="11"/>
      <c r="P606" s="11"/>
      <c r="Q606" s="11"/>
    </row>
    <row r="607" spans="1:17" ht="14.25" customHeight="1">
      <c r="A607" s="11"/>
      <c r="B607" s="11"/>
      <c r="C607" s="11"/>
      <c r="D607" s="11"/>
      <c r="E607" s="11"/>
      <c r="F607" s="11"/>
      <c r="G607" s="11"/>
      <c r="H607" s="11"/>
      <c r="I607" s="11"/>
      <c r="J607" s="11"/>
      <c r="K607" s="11"/>
      <c r="L607" s="11"/>
      <c r="M607" s="11"/>
      <c r="N607" s="11"/>
      <c r="O607" s="11"/>
      <c r="P607" s="11"/>
      <c r="Q607" s="11"/>
    </row>
    <row r="608" spans="1:17" ht="14.25" customHeight="1">
      <c r="A608" s="11"/>
      <c r="B608" s="11"/>
      <c r="C608" s="11"/>
      <c r="D608" s="11"/>
      <c r="E608" s="11"/>
      <c r="F608" s="11"/>
      <c r="G608" s="11"/>
      <c r="H608" s="11"/>
      <c r="I608" s="11"/>
      <c r="J608" s="11"/>
      <c r="K608" s="11"/>
      <c r="L608" s="11"/>
      <c r="M608" s="11"/>
      <c r="N608" s="11"/>
      <c r="O608" s="11"/>
      <c r="P608" s="11"/>
      <c r="Q608" s="11"/>
    </row>
    <row r="609" spans="1:17" ht="14.25" customHeight="1">
      <c r="A609" s="11"/>
      <c r="B609" s="11"/>
      <c r="C609" s="11"/>
      <c r="D609" s="11"/>
      <c r="E609" s="11"/>
      <c r="F609" s="11"/>
      <c r="G609" s="11"/>
      <c r="H609" s="11"/>
      <c r="I609" s="11"/>
      <c r="J609" s="11"/>
      <c r="K609" s="11"/>
      <c r="L609" s="11"/>
      <c r="M609" s="11"/>
      <c r="N609" s="11"/>
      <c r="O609" s="11"/>
      <c r="P609" s="11"/>
      <c r="Q609" s="11"/>
    </row>
    <row r="610" spans="1:17" ht="14.25" customHeight="1">
      <c r="A610" s="11"/>
      <c r="B610" s="11"/>
      <c r="C610" s="11"/>
      <c r="D610" s="11"/>
      <c r="E610" s="11"/>
      <c r="F610" s="11"/>
      <c r="G610" s="11"/>
      <c r="H610" s="11"/>
      <c r="I610" s="11"/>
      <c r="J610" s="11"/>
      <c r="K610" s="11"/>
      <c r="L610" s="11"/>
      <c r="M610" s="11"/>
      <c r="N610" s="11"/>
      <c r="O610" s="11"/>
      <c r="P610" s="11"/>
      <c r="Q610" s="11"/>
    </row>
    <row r="611" spans="1:17" ht="14.25" customHeight="1">
      <c r="A611" s="11"/>
      <c r="B611" s="11"/>
      <c r="C611" s="11"/>
      <c r="D611" s="11"/>
      <c r="E611" s="11"/>
      <c r="F611" s="11"/>
      <c r="G611" s="11"/>
      <c r="H611" s="11"/>
      <c r="I611" s="11"/>
      <c r="J611" s="11"/>
      <c r="K611" s="11"/>
      <c r="L611" s="11"/>
      <c r="M611" s="11"/>
      <c r="N611" s="11"/>
      <c r="O611" s="11"/>
      <c r="P611" s="11"/>
      <c r="Q611" s="11"/>
    </row>
    <row r="612" spans="1:17" ht="14.25" customHeight="1">
      <c r="A612" s="11"/>
      <c r="B612" s="11"/>
      <c r="C612" s="11"/>
      <c r="D612" s="11"/>
      <c r="E612" s="11"/>
      <c r="F612" s="11"/>
      <c r="G612" s="11"/>
      <c r="H612" s="11"/>
      <c r="I612" s="11"/>
      <c r="J612" s="11"/>
      <c r="K612" s="11"/>
      <c r="L612" s="11"/>
      <c r="M612" s="11"/>
      <c r="N612" s="11"/>
      <c r="O612" s="11"/>
      <c r="P612" s="11"/>
      <c r="Q612" s="11"/>
    </row>
    <row r="613" spans="1:17" ht="14.25" customHeight="1">
      <c r="A613" s="11"/>
      <c r="B613" s="11"/>
      <c r="C613" s="11"/>
      <c r="D613" s="11"/>
      <c r="E613" s="11"/>
      <c r="F613" s="11"/>
      <c r="G613" s="11"/>
      <c r="H613" s="11"/>
      <c r="I613" s="11"/>
      <c r="J613" s="11"/>
      <c r="K613" s="11"/>
      <c r="L613" s="11"/>
      <c r="M613" s="11"/>
      <c r="N613" s="11"/>
      <c r="O613" s="11"/>
      <c r="P613" s="11"/>
      <c r="Q613" s="11"/>
    </row>
    <row r="614" spans="1:17" ht="14.25" customHeight="1">
      <c r="A614" s="11"/>
      <c r="B614" s="11"/>
      <c r="C614" s="11"/>
      <c r="D614" s="11"/>
      <c r="E614" s="11"/>
      <c r="F614" s="11"/>
      <c r="G614" s="11"/>
      <c r="H614" s="11"/>
      <c r="I614" s="11"/>
      <c r="J614" s="11"/>
      <c r="K614" s="11"/>
      <c r="L614" s="11"/>
      <c r="M614" s="11"/>
      <c r="N614" s="11"/>
      <c r="O614" s="11"/>
      <c r="P614" s="11"/>
      <c r="Q614" s="11"/>
    </row>
    <row r="615" spans="1:17" ht="14.25" customHeight="1">
      <c r="A615" s="11"/>
      <c r="B615" s="11"/>
      <c r="C615" s="11"/>
      <c r="D615" s="11"/>
      <c r="E615" s="11"/>
      <c r="F615" s="11"/>
      <c r="G615" s="11"/>
      <c r="H615" s="11"/>
      <c r="I615" s="11"/>
      <c r="J615" s="11"/>
      <c r="K615" s="11"/>
      <c r="L615" s="11"/>
      <c r="M615" s="11"/>
      <c r="N615" s="11"/>
      <c r="O615" s="11"/>
      <c r="P615" s="11"/>
      <c r="Q615" s="11"/>
    </row>
    <row r="616" spans="1:17" ht="14.25" customHeight="1">
      <c r="A616" s="11"/>
      <c r="B616" s="11"/>
      <c r="C616" s="11"/>
      <c r="D616" s="11"/>
      <c r="E616" s="11"/>
      <c r="F616" s="11"/>
      <c r="G616" s="11"/>
      <c r="H616" s="11"/>
      <c r="I616" s="11"/>
      <c r="J616" s="11"/>
      <c r="K616" s="11"/>
      <c r="L616" s="11"/>
      <c r="M616" s="11"/>
      <c r="N616" s="11"/>
      <c r="O616" s="11"/>
      <c r="P616" s="11"/>
      <c r="Q616" s="11"/>
    </row>
    <row r="617" spans="1:17" ht="14.25" customHeight="1">
      <c r="A617" s="11"/>
      <c r="B617" s="11"/>
      <c r="C617" s="11"/>
      <c r="D617" s="11"/>
      <c r="E617" s="11"/>
      <c r="F617" s="11"/>
      <c r="G617" s="11"/>
      <c r="H617" s="11"/>
      <c r="I617" s="11"/>
      <c r="J617" s="11"/>
      <c r="K617" s="11"/>
      <c r="L617" s="11"/>
      <c r="M617" s="11"/>
      <c r="N617" s="11"/>
      <c r="O617" s="11"/>
      <c r="P617" s="11"/>
      <c r="Q617" s="11"/>
    </row>
    <row r="618" spans="1:17" ht="14.25" customHeight="1">
      <c r="A618" s="11"/>
      <c r="B618" s="11"/>
      <c r="C618" s="11"/>
      <c r="D618" s="11"/>
      <c r="E618" s="11"/>
      <c r="F618" s="11"/>
      <c r="G618" s="11"/>
      <c r="H618" s="11"/>
      <c r="I618" s="11"/>
      <c r="J618" s="11"/>
      <c r="K618" s="11"/>
      <c r="L618" s="11"/>
      <c r="M618" s="11"/>
      <c r="N618" s="11"/>
      <c r="O618" s="11"/>
      <c r="P618" s="11"/>
      <c r="Q618" s="11"/>
    </row>
    <row r="619" spans="1:17" ht="14.25" customHeight="1">
      <c r="A619" s="11"/>
      <c r="B619" s="11"/>
      <c r="C619" s="11"/>
      <c r="D619" s="11"/>
      <c r="E619" s="11"/>
      <c r="F619" s="11"/>
      <c r="G619" s="11"/>
      <c r="H619" s="11"/>
      <c r="I619" s="11"/>
      <c r="J619" s="11"/>
      <c r="K619" s="11"/>
      <c r="L619" s="11"/>
      <c r="M619" s="11"/>
      <c r="N619" s="11"/>
      <c r="O619" s="11"/>
      <c r="P619" s="11"/>
      <c r="Q619" s="11"/>
    </row>
    <row r="620" spans="1:17" ht="14.25" customHeight="1">
      <c r="A620" s="11"/>
      <c r="B620" s="11"/>
      <c r="C620" s="11"/>
      <c r="D620" s="11"/>
      <c r="E620" s="11"/>
      <c r="F620" s="11"/>
      <c r="G620" s="11"/>
      <c r="H620" s="11"/>
      <c r="I620" s="11"/>
      <c r="J620" s="11"/>
      <c r="K620" s="11"/>
      <c r="L620" s="11"/>
      <c r="M620" s="11"/>
      <c r="N620" s="11"/>
      <c r="O620" s="11"/>
      <c r="P620" s="11"/>
      <c r="Q620" s="11"/>
    </row>
    <row r="621" spans="1:17" ht="14.25" customHeight="1">
      <c r="A621" s="11"/>
      <c r="B621" s="11"/>
      <c r="C621" s="11"/>
      <c r="D621" s="11"/>
      <c r="E621" s="11"/>
      <c r="F621" s="11"/>
      <c r="G621" s="11"/>
      <c r="H621" s="11"/>
      <c r="I621" s="11"/>
      <c r="J621" s="11"/>
      <c r="K621" s="11"/>
      <c r="L621" s="11"/>
      <c r="M621" s="11"/>
      <c r="N621" s="11"/>
      <c r="O621" s="11"/>
      <c r="P621" s="11"/>
      <c r="Q621" s="11"/>
    </row>
    <row r="622" spans="1:17" ht="14.25" customHeight="1">
      <c r="A622" s="11"/>
      <c r="B622" s="11"/>
      <c r="C622" s="11"/>
      <c r="D622" s="11"/>
      <c r="E622" s="11"/>
      <c r="F622" s="11"/>
      <c r="G622" s="11"/>
      <c r="H622" s="11"/>
      <c r="I622" s="11"/>
      <c r="J622" s="11"/>
      <c r="K622" s="11"/>
      <c r="L622" s="11"/>
      <c r="M622" s="11"/>
      <c r="N622" s="11"/>
      <c r="O622" s="11"/>
      <c r="P622" s="11"/>
      <c r="Q622" s="11"/>
    </row>
    <row r="623" spans="1:17" ht="14.25" customHeight="1">
      <c r="A623" s="11"/>
      <c r="B623" s="11"/>
      <c r="C623" s="11"/>
      <c r="D623" s="11"/>
      <c r="E623" s="11"/>
      <c r="F623" s="11"/>
      <c r="G623" s="11"/>
      <c r="H623" s="11"/>
      <c r="I623" s="11"/>
      <c r="J623" s="11"/>
      <c r="K623" s="11"/>
      <c r="L623" s="11"/>
      <c r="M623" s="11"/>
      <c r="N623" s="11"/>
      <c r="O623" s="11"/>
      <c r="P623" s="11"/>
      <c r="Q623" s="11"/>
    </row>
    <row r="624" spans="1:17" ht="14.25" customHeight="1">
      <c r="A624" s="11"/>
      <c r="B624" s="11"/>
      <c r="C624" s="11"/>
      <c r="D624" s="11"/>
      <c r="E624" s="11"/>
      <c r="F624" s="11"/>
      <c r="G624" s="11"/>
      <c r="H624" s="11"/>
      <c r="I624" s="11"/>
      <c r="J624" s="11"/>
      <c r="K624" s="11"/>
      <c r="L624" s="11"/>
      <c r="M624" s="11"/>
      <c r="N624" s="11"/>
      <c r="O624" s="11"/>
      <c r="P624" s="11"/>
      <c r="Q624" s="11"/>
    </row>
    <row r="625" spans="1:17" ht="14.25" customHeight="1">
      <c r="A625" s="11"/>
      <c r="B625" s="11"/>
      <c r="C625" s="11"/>
      <c r="D625" s="11"/>
      <c r="E625" s="11"/>
      <c r="F625" s="11"/>
      <c r="G625" s="11"/>
      <c r="H625" s="11"/>
      <c r="I625" s="11"/>
      <c r="J625" s="11"/>
      <c r="K625" s="11"/>
      <c r="L625" s="11"/>
      <c r="M625" s="11"/>
      <c r="N625" s="11"/>
      <c r="O625" s="11"/>
      <c r="P625" s="11"/>
      <c r="Q625" s="11"/>
    </row>
    <row r="626" spans="1:17" ht="14.25" customHeight="1">
      <c r="A626" s="11"/>
      <c r="B626" s="11"/>
      <c r="C626" s="11"/>
      <c r="D626" s="11"/>
      <c r="E626" s="11"/>
      <c r="F626" s="11"/>
      <c r="G626" s="11"/>
      <c r="H626" s="11"/>
      <c r="I626" s="11"/>
      <c r="J626" s="11"/>
      <c r="K626" s="11"/>
      <c r="L626" s="11"/>
      <c r="M626" s="11"/>
      <c r="N626" s="11"/>
      <c r="O626" s="11"/>
      <c r="P626" s="11"/>
      <c r="Q626" s="11"/>
    </row>
    <row r="627" spans="1:17" ht="14.25" customHeight="1">
      <c r="A627" s="11"/>
      <c r="B627" s="11"/>
      <c r="C627" s="11"/>
      <c r="D627" s="11"/>
      <c r="E627" s="11"/>
      <c r="F627" s="11"/>
      <c r="G627" s="11"/>
      <c r="H627" s="11"/>
      <c r="I627" s="11"/>
      <c r="J627" s="11"/>
      <c r="K627" s="11"/>
      <c r="L627" s="11"/>
      <c r="M627" s="11"/>
      <c r="N627" s="11"/>
      <c r="O627" s="11"/>
      <c r="P627" s="11"/>
      <c r="Q627" s="11"/>
    </row>
    <row r="628" spans="1:17" ht="14.25" customHeight="1">
      <c r="A628" s="11"/>
      <c r="B628" s="11"/>
      <c r="C628" s="11"/>
      <c r="D628" s="11"/>
      <c r="E628" s="11"/>
      <c r="F628" s="11"/>
      <c r="G628" s="11"/>
      <c r="H628" s="11"/>
      <c r="I628" s="11"/>
      <c r="J628" s="11"/>
      <c r="K628" s="11"/>
      <c r="L628" s="11"/>
      <c r="M628" s="11"/>
      <c r="N628" s="11"/>
      <c r="O628" s="11"/>
      <c r="P628" s="11"/>
      <c r="Q628" s="11"/>
    </row>
    <row r="629" spans="1:17" ht="14.25" customHeight="1">
      <c r="A629" s="11"/>
      <c r="B629" s="11"/>
      <c r="C629" s="11"/>
      <c r="D629" s="11"/>
      <c r="E629" s="11"/>
      <c r="F629" s="11"/>
      <c r="G629" s="11"/>
      <c r="H629" s="11"/>
      <c r="I629" s="11"/>
      <c r="J629" s="11"/>
      <c r="K629" s="11"/>
      <c r="L629" s="11"/>
      <c r="M629" s="11"/>
      <c r="N629" s="11"/>
      <c r="O629" s="11"/>
      <c r="P629" s="11"/>
      <c r="Q629" s="11"/>
    </row>
    <row r="630" spans="1:17" ht="14.25" customHeight="1">
      <c r="A630" s="11"/>
      <c r="B630" s="11"/>
      <c r="C630" s="11"/>
      <c r="D630" s="11"/>
      <c r="E630" s="11"/>
      <c r="F630" s="11"/>
      <c r="G630" s="11"/>
      <c r="H630" s="11"/>
      <c r="I630" s="11"/>
      <c r="J630" s="11"/>
      <c r="K630" s="11"/>
      <c r="L630" s="11"/>
      <c r="M630" s="11"/>
      <c r="N630" s="11"/>
      <c r="O630" s="11"/>
      <c r="P630" s="11"/>
      <c r="Q630" s="11"/>
    </row>
    <row r="631" spans="1:17" ht="14.25" customHeight="1">
      <c r="A631" s="11"/>
      <c r="B631" s="11"/>
      <c r="C631" s="11"/>
      <c r="D631" s="11"/>
      <c r="E631" s="11"/>
      <c r="F631" s="11"/>
      <c r="G631" s="11"/>
      <c r="H631" s="11"/>
      <c r="I631" s="11"/>
      <c r="J631" s="11"/>
      <c r="K631" s="11"/>
      <c r="L631" s="11"/>
      <c r="M631" s="11"/>
      <c r="N631" s="11"/>
      <c r="O631" s="11"/>
      <c r="P631" s="11"/>
      <c r="Q631" s="11"/>
    </row>
    <row r="632" spans="1:17" ht="14.25" customHeight="1">
      <c r="A632" s="11"/>
      <c r="B632" s="11"/>
      <c r="C632" s="11"/>
      <c r="D632" s="11"/>
      <c r="E632" s="11"/>
      <c r="F632" s="11"/>
      <c r="G632" s="11"/>
      <c r="H632" s="11"/>
      <c r="I632" s="11"/>
      <c r="J632" s="11"/>
      <c r="K632" s="11"/>
      <c r="L632" s="11"/>
      <c r="M632" s="11"/>
      <c r="N632" s="11"/>
      <c r="O632" s="11"/>
      <c r="P632" s="11"/>
      <c r="Q632" s="11"/>
    </row>
    <row r="633" spans="1:17" ht="14.25" customHeight="1">
      <c r="A633" s="11"/>
      <c r="B633" s="11"/>
      <c r="C633" s="11"/>
      <c r="D633" s="11"/>
      <c r="E633" s="11"/>
      <c r="F633" s="11"/>
      <c r="G633" s="11"/>
      <c r="H633" s="11"/>
      <c r="I633" s="11"/>
      <c r="J633" s="11"/>
      <c r="K633" s="11"/>
      <c r="L633" s="11"/>
      <c r="M633" s="11"/>
      <c r="N633" s="11"/>
      <c r="O633" s="11"/>
      <c r="P633" s="11"/>
      <c r="Q633" s="11"/>
    </row>
    <row r="634" spans="1:17" ht="14.25" customHeight="1">
      <c r="A634" s="11"/>
      <c r="B634" s="11"/>
      <c r="C634" s="11"/>
      <c r="D634" s="11"/>
      <c r="E634" s="11"/>
      <c r="F634" s="11"/>
      <c r="G634" s="11"/>
      <c r="H634" s="11"/>
      <c r="I634" s="11"/>
      <c r="J634" s="11"/>
      <c r="K634" s="11"/>
      <c r="L634" s="11"/>
      <c r="M634" s="11"/>
      <c r="N634" s="11"/>
      <c r="O634" s="11"/>
      <c r="P634" s="11"/>
      <c r="Q634" s="11"/>
    </row>
    <row r="635" spans="1:17" ht="14.25" customHeight="1">
      <c r="A635" s="11"/>
      <c r="B635" s="11"/>
      <c r="C635" s="11"/>
      <c r="D635" s="11"/>
      <c r="E635" s="11"/>
      <c r="F635" s="11"/>
      <c r="G635" s="11"/>
      <c r="H635" s="11"/>
      <c r="I635" s="11"/>
      <c r="J635" s="11"/>
      <c r="K635" s="11"/>
      <c r="L635" s="11"/>
      <c r="M635" s="11"/>
      <c r="N635" s="11"/>
      <c r="O635" s="11"/>
      <c r="P635" s="11"/>
      <c r="Q635" s="11"/>
    </row>
    <row r="636" spans="1:17" ht="14.25" customHeight="1">
      <c r="A636" s="11"/>
      <c r="B636" s="11"/>
      <c r="C636" s="11"/>
      <c r="D636" s="11"/>
      <c r="E636" s="11"/>
      <c r="F636" s="11"/>
      <c r="G636" s="11"/>
      <c r="H636" s="11"/>
      <c r="I636" s="11"/>
      <c r="J636" s="11"/>
      <c r="K636" s="11"/>
      <c r="L636" s="11"/>
      <c r="M636" s="11"/>
      <c r="N636" s="11"/>
      <c r="O636" s="11"/>
      <c r="P636" s="11"/>
      <c r="Q636" s="11"/>
    </row>
    <row r="637" spans="1:17" ht="14.25" customHeight="1">
      <c r="A637" s="11"/>
      <c r="B637" s="11"/>
      <c r="C637" s="11"/>
      <c r="D637" s="11"/>
      <c r="E637" s="11"/>
      <c r="F637" s="11"/>
      <c r="G637" s="11"/>
      <c r="H637" s="11"/>
      <c r="I637" s="11"/>
      <c r="J637" s="11"/>
      <c r="K637" s="11"/>
      <c r="L637" s="11"/>
      <c r="M637" s="11"/>
      <c r="N637" s="11"/>
      <c r="O637" s="11"/>
      <c r="P637" s="11"/>
      <c r="Q637" s="11"/>
    </row>
    <row r="638" spans="1:17" ht="14.25" customHeight="1">
      <c r="A638" s="11"/>
      <c r="B638" s="11"/>
      <c r="C638" s="11"/>
      <c r="D638" s="11"/>
      <c r="E638" s="11"/>
      <c r="F638" s="11"/>
      <c r="G638" s="11"/>
      <c r="H638" s="11"/>
      <c r="I638" s="11"/>
      <c r="J638" s="11"/>
      <c r="K638" s="11"/>
      <c r="L638" s="11"/>
      <c r="M638" s="11"/>
      <c r="N638" s="11"/>
      <c r="O638" s="11"/>
      <c r="P638" s="11"/>
      <c r="Q638" s="11"/>
    </row>
    <row r="639" spans="1:17" ht="14.25" customHeight="1">
      <c r="A639" s="11"/>
      <c r="B639" s="11"/>
      <c r="C639" s="11"/>
      <c r="D639" s="11"/>
      <c r="E639" s="11"/>
      <c r="F639" s="11"/>
      <c r="G639" s="11"/>
      <c r="H639" s="11"/>
      <c r="I639" s="11"/>
      <c r="J639" s="11"/>
      <c r="K639" s="11"/>
      <c r="L639" s="11"/>
      <c r="M639" s="11"/>
      <c r="N639" s="11"/>
      <c r="O639" s="11"/>
      <c r="P639" s="11"/>
      <c r="Q639" s="11"/>
    </row>
    <row r="640" spans="1:17" ht="14.25" customHeight="1">
      <c r="A640" s="11"/>
      <c r="B640" s="11"/>
      <c r="C640" s="11"/>
      <c r="D640" s="11"/>
      <c r="E640" s="11"/>
      <c r="F640" s="11"/>
      <c r="G640" s="11"/>
      <c r="H640" s="11"/>
      <c r="I640" s="11"/>
      <c r="J640" s="11"/>
      <c r="K640" s="11"/>
      <c r="L640" s="11"/>
      <c r="M640" s="11"/>
      <c r="N640" s="11"/>
      <c r="O640" s="11"/>
      <c r="P640" s="11"/>
      <c r="Q640" s="11"/>
    </row>
    <row r="641" spans="1:17" ht="14.25" customHeight="1">
      <c r="A641" s="11"/>
      <c r="B641" s="11"/>
      <c r="C641" s="11"/>
      <c r="D641" s="11"/>
      <c r="E641" s="11"/>
      <c r="F641" s="11"/>
      <c r="G641" s="11"/>
      <c r="H641" s="11"/>
      <c r="I641" s="11"/>
      <c r="J641" s="11"/>
      <c r="K641" s="11"/>
      <c r="L641" s="11"/>
      <c r="M641" s="11"/>
      <c r="N641" s="11"/>
      <c r="O641" s="11"/>
      <c r="P641" s="11"/>
      <c r="Q641" s="11"/>
    </row>
    <row r="642" spans="1:17" ht="14.25" customHeight="1">
      <c r="A642" s="11"/>
      <c r="B642" s="11"/>
      <c r="C642" s="11"/>
      <c r="D642" s="11"/>
      <c r="E642" s="11"/>
      <c r="F642" s="11"/>
      <c r="G642" s="11"/>
      <c r="H642" s="11"/>
      <c r="I642" s="11"/>
      <c r="J642" s="11"/>
      <c r="K642" s="11"/>
      <c r="L642" s="11"/>
      <c r="M642" s="11"/>
      <c r="N642" s="11"/>
      <c r="O642" s="11"/>
      <c r="P642" s="11"/>
      <c r="Q642" s="11"/>
    </row>
    <row r="643" spans="1:17" ht="14.25" customHeight="1">
      <c r="A643" s="11"/>
      <c r="B643" s="11"/>
      <c r="C643" s="11"/>
      <c r="D643" s="11"/>
      <c r="E643" s="11"/>
      <c r="F643" s="11"/>
      <c r="G643" s="11"/>
      <c r="H643" s="11"/>
      <c r="I643" s="11"/>
      <c r="J643" s="11"/>
      <c r="K643" s="11"/>
      <c r="L643" s="11"/>
      <c r="M643" s="11"/>
      <c r="N643" s="11"/>
      <c r="O643" s="11"/>
      <c r="P643" s="11"/>
      <c r="Q643" s="11"/>
    </row>
    <row r="644" spans="1:17" ht="14.25" customHeight="1">
      <c r="A644" s="11"/>
      <c r="B644" s="11"/>
      <c r="C644" s="11"/>
      <c r="D644" s="11"/>
      <c r="E644" s="11"/>
      <c r="F644" s="11"/>
      <c r="G644" s="11"/>
      <c r="H644" s="11"/>
      <c r="I644" s="11"/>
      <c r="J644" s="11"/>
      <c r="K644" s="11"/>
      <c r="L644" s="11"/>
      <c r="M644" s="11"/>
      <c r="N644" s="11"/>
      <c r="O644" s="11"/>
      <c r="P644" s="11"/>
      <c r="Q644" s="11"/>
    </row>
    <row r="645" spans="1:17" ht="14.25" customHeight="1">
      <c r="A645" s="11"/>
      <c r="B645" s="11"/>
      <c r="C645" s="11"/>
      <c r="D645" s="11"/>
      <c r="E645" s="11"/>
      <c r="F645" s="11"/>
      <c r="G645" s="11"/>
      <c r="H645" s="11"/>
      <c r="I645" s="11"/>
      <c r="J645" s="11"/>
      <c r="K645" s="11"/>
      <c r="L645" s="11"/>
      <c r="M645" s="11"/>
      <c r="N645" s="11"/>
      <c r="O645" s="11"/>
      <c r="P645" s="11"/>
      <c r="Q645" s="11"/>
    </row>
    <row r="646" spans="1:17" ht="14.25" customHeight="1">
      <c r="A646" s="11"/>
      <c r="B646" s="11"/>
      <c r="C646" s="11"/>
      <c r="D646" s="11"/>
      <c r="E646" s="11"/>
      <c r="F646" s="11"/>
      <c r="G646" s="11"/>
      <c r="H646" s="11"/>
      <c r="I646" s="11"/>
      <c r="J646" s="11"/>
      <c r="K646" s="11"/>
      <c r="L646" s="11"/>
      <c r="M646" s="11"/>
      <c r="N646" s="11"/>
      <c r="O646" s="11"/>
      <c r="P646" s="11"/>
      <c r="Q646" s="11"/>
    </row>
    <row r="647" spans="1:17" ht="14.25" customHeight="1">
      <c r="A647" s="11"/>
      <c r="B647" s="11"/>
      <c r="C647" s="11"/>
      <c r="D647" s="11"/>
      <c r="E647" s="11"/>
      <c r="F647" s="11"/>
      <c r="G647" s="11"/>
      <c r="H647" s="11"/>
      <c r="I647" s="11"/>
      <c r="J647" s="11"/>
      <c r="K647" s="11"/>
      <c r="L647" s="11"/>
      <c r="M647" s="11"/>
      <c r="N647" s="11"/>
      <c r="O647" s="11"/>
      <c r="P647" s="11"/>
      <c r="Q647" s="11"/>
    </row>
    <row r="648" spans="1:17" ht="14.25" customHeight="1">
      <c r="A648" s="11"/>
      <c r="B648" s="11"/>
      <c r="C648" s="11"/>
      <c r="D648" s="11"/>
      <c r="E648" s="11"/>
      <c r="F648" s="11"/>
      <c r="G648" s="11"/>
      <c r="H648" s="11"/>
      <c r="I648" s="11"/>
      <c r="J648" s="11"/>
      <c r="K648" s="11"/>
      <c r="L648" s="11"/>
      <c r="M648" s="11"/>
      <c r="N648" s="11"/>
      <c r="O648" s="11"/>
      <c r="P648" s="11"/>
      <c r="Q648" s="11"/>
    </row>
    <row r="649" spans="1:17" ht="14.25" customHeight="1">
      <c r="A649" s="11"/>
      <c r="B649" s="11"/>
      <c r="C649" s="11"/>
      <c r="D649" s="11"/>
      <c r="E649" s="11"/>
      <c r="F649" s="11"/>
      <c r="G649" s="11"/>
      <c r="H649" s="11"/>
      <c r="I649" s="11"/>
      <c r="J649" s="11"/>
      <c r="K649" s="11"/>
      <c r="L649" s="11"/>
      <c r="M649" s="11"/>
      <c r="N649" s="11"/>
      <c r="O649" s="11"/>
      <c r="P649" s="11"/>
      <c r="Q649" s="11"/>
    </row>
    <row r="650" spans="1:17" ht="14.25" customHeight="1">
      <c r="A650" s="11"/>
      <c r="B650" s="11"/>
      <c r="C650" s="11"/>
      <c r="D650" s="11"/>
      <c r="E650" s="11"/>
      <c r="F650" s="11"/>
      <c r="G650" s="11"/>
      <c r="H650" s="11"/>
      <c r="I650" s="11"/>
      <c r="J650" s="11"/>
      <c r="K650" s="11"/>
      <c r="L650" s="11"/>
      <c r="M650" s="11"/>
      <c r="N650" s="11"/>
      <c r="O650" s="11"/>
      <c r="P650" s="11"/>
      <c r="Q650" s="11"/>
    </row>
    <row r="651" spans="1:17" ht="14.25" customHeight="1">
      <c r="A651" s="11"/>
      <c r="B651" s="11"/>
      <c r="C651" s="11"/>
      <c r="D651" s="11"/>
      <c r="E651" s="11"/>
      <c r="F651" s="11"/>
      <c r="G651" s="11"/>
      <c r="H651" s="11"/>
      <c r="I651" s="11"/>
      <c r="J651" s="11"/>
      <c r="K651" s="11"/>
      <c r="L651" s="11"/>
      <c r="M651" s="11"/>
      <c r="N651" s="11"/>
      <c r="O651" s="11"/>
      <c r="P651" s="11"/>
      <c r="Q651" s="11"/>
    </row>
    <row r="652" spans="1:17" ht="14.25" customHeight="1">
      <c r="A652" s="11"/>
      <c r="B652" s="11"/>
      <c r="C652" s="11"/>
      <c r="D652" s="11"/>
      <c r="E652" s="11"/>
      <c r="F652" s="11"/>
      <c r="G652" s="11"/>
      <c r="H652" s="11"/>
      <c r="I652" s="11"/>
      <c r="J652" s="11"/>
      <c r="K652" s="11"/>
      <c r="L652" s="11"/>
      <c r="M652" s="11"/>
      <c r="N652" s="11"/>
      <c r="O652" s="11"/>
      <c r="P652" s="11"/>
      <c r="Q652" s="11"/>
    </row>
    <row r="653" spans="1:17" ht="14.25" customHeight="1">
      <c r="A653" s="11"/>
      <c r="B653" s="11"/>
      <c r="C653" s="11"/>
      <c r="D653" s="11"/>
      <c r="E653" s="11"/>
      <c r="F653" s="11"/>
      <c r="G653" s="11"/>
      <c r="H653" s="11"/>
      <c r="I653" s="11"/>
      <c r="J653" s="11"/>
      <c r="K653" s="11"/>
      <c r="L653" s="11"/>
      <c r="M653" s="11"/>
      <c r="N653" s="11"/>
      <c r="O653" s="11"/>
      <c r="P653" s="11"/>
      <c r="Q653" s="11"/>
    </row>
    <row r="654" spans="1:17" ht="14.25" customHeight="1">
      <c r="A654" s="11"/>
      <c r="B654" s="11"/>
      <c r="C654" s="11"/>
      <c r="D654" s="11"/>
      <c r="E654" s="11"/>
      <c r="F654" s="11"/>
      <c r="G654" s="11"/>
      <c r="H654" s="11"/>
      <c r="I654" s="11"/>
      <c r="J654" s="11"/>
      <c r="K654" s="11"/>
      <c r="L654" s="11"/>
      <c r="M654" s="11"/>
      <c r="N654" s="11"/>
      <c r="O654" s="11"/>
      <c r="P654" s="11"/>
      <c r="Q654" s="11"/>
    </row>
    <row r="655" spans="1:17" ht="14.25" customHeight="1">
      <c r="A655" s="11"/>
      <c r="B655" s="11"/>
      <c r="C655" s="11"/>
      <c r="D655" s="11"/>
      <c r="E655" s="11"/>
      <c r="F655" s="11"/>
      <c r="G655" s="11"/>
      <c r="H655" s="11"/>
      <c r="I655" s="11"/>
      <c r="J655" s="11"/>
      <c r="K655" s="11"/>
      <c r="L655" s="11"/>
      <c r="M655" s="11"/>
      <c r="N655" s="11"/>
      <c r="O655" s="11"/>
      <c r="P655" s="11"/>
      <c r="Q655" s="11"/>
    </row>
    <row r="656" spans="1:17" ht="14.25" customHeight="1">
      <c r="A656" s="11"/>
      <c r="B656" s="11"/>
      <c r="C656" s="11"/>
      <c r="D656" s="11"/>
      <c r="E656" s="11"/>
      <c r="F656" s="11"/>
      <c r="G656" s="11"/>
      <c r="H656" s="11"/>
      <c r="I656" s="11"/>
      <c r="J656" s="11"/>
      <c r="K656" s="11"/>
      <c r="L656" s="11"/>
      <c r="M656" s="11"/>
      <c r="N656" s="11"/>
      <c r="O656" s="11"/>
      <c r="P656" s="11"/>
      <c r="Q656" s="11"/>
    </row>
    <row r="657" spans="1:17" ht="14.25" customHeight="1">
      <c r="A657" s="11"/>
      <c r="B657" s="11"/>
      <c r="C657" s="11"/>
      <c r="D657" s="11"/>
      <c r="E657" s="11"/>
      <c r="F657" s="11"/>
      <c r="G657" s="11"/>
      <c r="H657" s="11"/>
      <c r="I657" s="11"/>
      <c r="J657" s="11"/>
      <c r="K657" s="11"/>
      <c r="L657" s="11"/>
      <c r="M657" s="11"/>
      <c r="N657" s="11"/>
      <c r="O657" s="11"/>
      <c r="P657" s="11"/>
      <c r="Q657" s="11"/>
    </row>
    <row r="658" spans="1:17" ht="14.25" customHeight="1">
      <c r="A658" s="11"/>
      <c r="B658" s="11"/>
      <c r="C658" s="11"/>
      <c r="D658" s="11"/>
      <c r="E658" s="11"/>
      <c r="F658" s="11"/>
      <c r="G658" s="11"/>
      <c r="H658" s="11"/>
      <c r="I658" s="11"/>
      <c r="J658" s="11"/>
      <c r="K658" s="11"/>
      <c r="L658" s="11"/>
      <c r="M658" s="11"/>
      <c r="N658" s="11"/>
      <c r="O658" s="11"/>
      <c r="P658" s="11"/>
      <c r="Q658" s="11"/>
    </row>
    <row r="659" spans="1:17" ht="14.25" customHeight="1">
      <c r="A659" s="11"/>
      <c r="B659" s="11"/>
      <c r="C659" s="11"/>
      <c r="D659" s="11"/>
      <c r="E659" s="11"/>
      <c r="F659" s="11"/>
      <c r="G659" s="11"/>
      <c r="H659" s="11"/>
      <c r="I659" s="11"/>
      <c r="J659" s="11"/>
      <c r="K659" s="11"/>
      <c r="L659" s="11"/>
      <c r="M659" s="11"/>
      <c r="N659" s="11"/>
      <c r="O659" s="11"/>
      <c r="P659" s="11"/>
      <c r="Q659" s="11"/>
    </row>
    <row r="660" spans="1:17" ht="14.25" customHeight="1">
      <c r="A660" s="11"/>
      <c r="B660" s="11"/>
      <c r="C660" s="11"/>
      <c r="D660" s="11"/>
      <c r="E660" s="11"/>
      <c r="F660" s="11"/>
      <c r="G660" s="11"/>
      <c r="H660" s="11"/>
      <c r="I660" s="11"/>
      <c r="J660" s="11"/>
      <c r="K660" s="11"/>
      <c r="L660" s="11"/>
      <c r="M660" s="11"/>
      <c r="N660" s="11"/>
      <c r="O660" s="11"/>
      <c r="P660" s="11"/>
      <c r="Q660" s="11"/>
    </row>
    <row r="661" spans="1:17" ht="14.25" customHeight="1">
      <c r="A661" s="11"/>
      <c r="B661" s="11"/>
      <c r="C661" s="11"/>
      <c r="D661" s="11"/>
      <c r="E661" s="11"/>
      <c r="F661" s="11"/>
      <c r="G661" s="11"/>
      <c r="H661" s="11"/>
      <c r="I661" s="11"/>
      <c r="J661" s="11"/>
      <c r="K661" s="11"/>
      <c r="L661" s="11"/>
      <c r="M661" s="11"/>
      <c r="N661" s="11"/>
      <c r="O661" s="11"/>
      <c r="P661" s="11"/>
      <c r="Q661" s="11"/>
    </row>
    <row r="662" spans="1:17" ht="14.25" customHeight="1">
      <c r="A662" s="11"/>
      <c r="B662" s="11"/>
      <c r="C662" s="11"/>
      <c r="D662" s="11"/>
      <c r="E662" s="11"/>
      <c r="F662" s="11"/>
      <c r="G662" s="11"/>
      <c r="H662" s="11"/>
      <c r="I662" s="11"/>
      <c r="J662" s="11"/>
      <c r="K662" s="11"/>
      <c r="L662" s="11"/>
      <c r="M662" s="11"/>
      <c r="N662" s="11"/>
      <c r="O662" s="11"/>
      <c r="P662" s="11"/>
      <c r="Q662" s="11"/>
    </row>
    <row r="663" spans="1:17" ht="14.25" customHeight="1">
      <c r="A663" s="11"/>
      <c r="B663" s="11"/>
      <c r="C663" s="11"/>
      <c r="D663" s="11"/>
      <c r="E663" s="11"/>
      <c r="F663" s="11"/>
      <c r="G663" s="11"/>
      <c r="H663" s="11"/>
      <c r="I663" s="11"/>
      <c r="J663" s="11"/>
      <c r="K663" s="11"/>
      <c r="L663" s="11"/>
      <c r="M663" s="11"/>
      <c r="N663" s="11"/>
      <c r="O663" s="11"/>
      <c r="P663" s="11"/>
      <c r="Q663" s="11"/>
    </row>
    <row r="664" spans="1:17" ht="14.25" customHeight="1">
      <c r="A664" s="11"/>
      <c r="B664" s="11"/>
      <c r="C664" s="11"/>
      <c r="D664" s="11"/>
      <c r="E664" s="11"/>
      <c r="F664" s="11"/>
      <c r="G664" s="11"/>
      <c r="H664" s="11"/>
      <c r="I664" s="11"/>
      <c r="J664" s="11"/>
      <c r="K664" s="11"/>
      <c r="L664" s="11"/>
      <c r="M664" s="11"/>
      <c r="N664" s="11"/>
      <c r="O664" s="11"/>
      <c r="P664" s="11"/>
      <c r="Q664" s="11"/>
    </row>
    <row r="665" spans="1:17" ht="14.25" customHeight="1">
      <c r="A665" s="11"/>
      <c r="B665" s="11"/>
      <c r="C665" s="11"/>
      <c r="D665" s="11"/>
      <c r="E665" s="11"/>
      <c r="F665" s="11"/>
      <c r="G665" s="11"/>
      <c r="H665" s="11"/>
      <c r="I665" s="11"/>
      <c r="J665" s="11"/>
      <c r="K665" s="11"/>
      <c r="L665" s="11"/>
      <c r="M665" s="11"/>
      <c r="N665" s="11"/>
      <c r="O665" s="11"/>
      <c r="P665" s="11"/>
      <c r="Q665" s="11"/>
    </row>
    <row r="666" spans="1:17" ht="14.25" customHeight="1">
      <c r="A666" s="11"/>
      <c r="B666" s="11"/>
      <c r="C666" s="11"/>
      <c r="D666" s="11"/>
      <c r="E666" s="11"/>
      <c r="F666" s="11"/>
      <c r="G666" s="11"/>
      <c r="H666" s="11"/>
      <c r="I666" s="11"/>
      <c r="J666" s="11"/>
      <c r="K666" s="11"/>
      <c r="L666" s="11"/>
      <c r="M666" s="11"/>
      <c r="N666" s="11"/>
      <c r="O666" s="11"/>
      <c r="P666" s="11"/>
      <c r="Q666" s="11"/>
    </row>
    <row r="667" spans="1:17" ht="14.25" customHeight="1">
      <c r="A667" s="11"/>
      <c r="B667" s="11"/>
      <c r="C667" s="11"/>
      <c r="D667" s="11"/>
      <c r="E667" s="11"/>
      <c r="F667" s="11"/>
      <c r="G667" s="11"/>
      <c r="H667" s="11"/>
      <c r="I667" s="11"/>
      <c r="J667" s="11"/>
      <c r="K667" s="11"/>
      <c r="L667" s="11"/>
      <c r="M667" s="11"/>
      <c r="N667" s="11"/>
      <c r="O667" s="11"/>
      <c r="P667" s="11"/>
      <c r="Q667" s="11"/>
    </row>
    <row r="668" spans="1:17" ht="14.25" customHeight="1">
      <c r="A668" s="11"/>
      <c r="B668" s="11"/>
      <c r="C668" s="11"/>
      <c r="D668" s="11"/>
      <c r="E668" s="11"/>
      <c r="F668" s="11"/>
      <c r="G668" s="11"/>
      <c r="H668" s="11"/>
      <c r="I668" s="11"/>
      <c r="J668" s="11"/>
      <c r="K668" s="11"/>
      <c r="L668" s="11"/>
      <c r="M668" s="11"/>
      <c r="N668" s="11"/>
      <c r="O668" s="11"/>
      <c r="P668" s="11"/>
      <c r="Q668" s="11"/>
    </row>
    <row r="669" spans="1:17" ht="14.25" customHeight="1">
      <c r="A669" s="11"/>
      <c r="B669" s="11"/>
      <c r="C669" s="11"/>
      <c r="D669" s="11"/>
      <c r="E669" s="11"/>
      <c r="F669" s="11"/>
      <c r="G669" s="11"/>
      <c r="H669" s="11"/>
      <c r="I669" s="11"/>
      <c r="J669" s="11"/>
      <c r="K669" s="11"/>
      <c r="L669" s="11"/>
      <c r="M669" s="11"/>
      <c r="N669" s="11"/>
      <c r="O669" s="11"/>
      <c r="P669" s="11"/>
      <c r="Q669" s="11"/>
    </row>
    <row r="670" spans="1:17" ht="14.25" customHeight="1">
      <c r="A670" s="11"/>
      <c r="B670" s="11"/>
      <c r="C670" s="11"/>
      <c r="D670" s="11"/>
      <c r="E670" s="11"/>
      <c r="F670" s="11"/>
      <c r="G670" s="11"/>
      <c r="H670" s="11"/>
      <c r="I670" s="11"/>
      <c r="J670" s="11"/>
      <c r="K670" s="11"/>
      <c r="L670" s="11"/>
      <c r="M670" s="11"/>
      <c r="N670" s="11"/>
      <c r="O670" s="11"/>
      <c r="P670" s="11"/>
      <c r="Q670" s="11"/>
    </row>
    <row r="671" spans="1:17" ht="14.25" customHeight="1">
      <c r="A671" s="11"/>
      <c r="B671" s="11"/>
      <c r="C671" s="11"/>
      <c r="D671" s="11"/>
      <c r="E671" s="11"/>
      <c r="F671" s="11"/>
      <c r="G671" s="11"/>
      <c r="H671" s="11"/>
      <c r="I671" s="11"/>
      <c r="J671" s="11"/>
      <c r="K671" s="11"/>
      <c r="L671" s="11"/>
      <c r="M671" s="11"/>
      <c r="N671" s="11"/>
      <c r="O671" s="11"/>
      <c r="P671" s="11"/>
      <c r="Q671" s="11"/>
    </row>
    <row r="672" spans="1:17" ht="14.25" customHeight="1">
      <c r="A672" s="11"/>
      <c r="B672" s="11"/>
      <c r="C672" s="11"/>
      <c r="D672" s="11"/>
      <c r="E672" s="11"/>
      <c r="F672" s="11"/>
      <c r="G672" s="11"/>
      <c r="H672" s="11"/>
      <c r="I672" s="11"/>
      <c r="J672" s="11"/>
      <c r="K672" s="11"/>
      <c r="L672" s="11"/>
      <c r="M672" s="11"/>
      <c r="N672" s="11"/>
      <c r="O672" s="11"/>
      <c r="P672" s="11"/>
      <c r="Q672" s="11"/>
    </row>
    <row r="673" spans="1:17" ht="14.25" customHeight="1">
      <c r="A673" s="11"/>
      <c r="B673" s="11"/>
      <c r="C673" s="11"/>
      <c r="D673" s="11"/>
      <c r="E673" s="11"/>
      <c r="F673" s="11"/>
      <c r="G673" s="11"/>
      <c r="H673" s="11"/>
      <c r="I673" s="11"/>
      <c r="J673" s="11"/>
      <c r="K673" s="11"/>
      <c r="L673" s="11"/>
      <c r="M673" s="11"/>
      <c r="N673" s="11"/>
      <c r="O673" s="11"/>
      <c r="P673" s="11"/>
      <c r="Q673" s="11"/>
    </row>
    <row r="674" spans="1:17" ht="14.25" customHeight="1">
      <c r="A674" s="11"/>
      <c r="B674" s="11"/>
      <c r="C674" s="11"/>
      <c r="D674" s="11"/>
      <c r="E674" s="11"/>
      <c r="F674" s="11"/>
      <c r="G674" s="11"/>
      <c r="H674" s="11"/>
      <c r="I674" s="11"/>
      <c r="J674" s="11"/>
      <c r="K674" s="11"/>
      <c r="L674" s="11"/>
      <c r="M674" s="11"/>
      <c r="N674" s="11"/>
      <c r="O674" s="11"/>
      <c r="P674" s="11"/>
      <c r="Q674" s="11"/>
    </row>
    <row r="675" spans="1:17" ht="14.25" customHeight="1">
      <c r="A675" s="11"/>
      <c r="B675" s="11"/>
      <c r="C675" s="11"/>
      <c r="D675" s="11"/>
      <c r="E675" s="11"/>
      <c r="F675" s="11"/>
      <c r="G675" s="11"/>
      <c r="H675" s="11"/>
      <c r="I675" s="11"/>
      <c r="J675" s="11"/>
      <c r="K675" s="11"/>
      <c r="L675" s="11"/>
      <c r="M675" s="11"/>
      <c r="N675" s="11"/>
      <c r="O675" s="11"/>
      <c r="P675" s="11"/>
      <c r="Q675" s="11"/>
    </row>
    <row r="676" spans="1:17" ht="14.25" customHeight="1">
      <c r="A676" s="11"/>
      <c r="B676" s="11"/>
      <c r="C676" s="11"/>
      <c r="D676" s="11"/>
      <c r="E676" s="11"/>
      <c r="F676" s="11"/>
      <c r="G676" s="11"/>
      <c r="H676" s="11"/>
      <c r="I676" s="11"/>
      <c r="J676" s="11"/>
      <c r="K676" s="11"/>
      <c r="L676" s="11"/>
      <c r="M676" s="11"/>
      <c r="N676" s="11"/>
      <c r="O676" s="11"/>
      <c r="P676" s="11"/>
      <c r="Q676" s="11"/>
    </row>
    <row r="677" spans="1:17" ht="14.25" customHeight="1">
      <c r="A677" s="11"/>
      <c r="B677" s="11"/>
      <c r="C677" s="11"/>
      <c r="D677" s="11"/>
      <c r="E677" s="11"/>
      <c r="F677" s="11"/>
      <c r="G677" s="11"/>
      <c r="H677" s="11"/>
      <c r="I677" s="11"/>
      <c r="J677" s="11"/>
      <c r="K677" s="11"/>
      <c r="L677" s="11"/>
      <c r="M677" s="11"/>
      <c r="N677" s="11"/>
      <c r="O677" s="11"/>
      <c r="P677" s="11"/>
      <c r="Q677" s="11"/>
    </row>
    <row r="678" spans="1:17" ht="14.25" customHeight="1">
      <c r="A678" s="11"/>
      <c r="B678" s="11"/>
      <c r="C678" s="11"/>
      <c r="D678" s="11"/>
      <c r="E678" s="11"/>
      <c r="F678" s="11"/>
      <c r="G678" s="11"/>
      <c r="H678" s="11"/>
      <c r="I678" s="11"/>
      <c r="J678" s="11"/>
      <c r="K678" s="11"/>
      <c r="L678" s="11"/>
      <c r="M678" s="11"/>
      <c r="N678" s="11"/>
      <c r="O678" s="11"/>
      <c r="P678" s="11"/>
      <c r="Q678" s="11"/>
    </row>
    <row r="679" spans="1:17" ht="14.25" customHeight="1">
      <c r="A679" s="11"/>
      <c r="B679" s="11"/>
      <c r="C679" s="11"/>
      <c r="D679" s="11"/>
      <c r="E679" s="11"/>
      <c r="F679" s="11"/>
      <c r="G679" s="11"/>
      <c r="H679" s="11"/>
      <c r="I679" s="11"/>
      <c r="J679" s="11"/>
      <c r="K679" s="11"/>
      <c r="L679" s="11"/>
      <c r="M679" s="11"/>
      <c r="N679" s="11"/>
      <c r="O679" s="11"/>
      <c r="P679" s="11"/>
      <c r="Q679" s="11"/>
    </row>
    <row r="680" spans="1:17" ht="14.25" customHeight="1">
      <c r="A680" s="11"/>
      <c r="B680" s="11"/>
      <c r="C680" s="11"/>
      <c r="D680" s="11"/>
      <c r="E680" s="11"/>
      <c r="F680" s="11"/>
      <c r="G680" s="11"/>
      <c r="H680" s="11"/>
      <c r="I680" s="11"/>
      <c r="J680" s="11"/>
      <c r="K680" s="11"/>
      <c r="L680" s="11"/>
      <c r="M680" s="11"/>
      <c r="N680" s="11"/>
      <c r="O680" s="11"/>
      <c r="P680" s="11"/>
      <c r="Q680" s="11"/>
    </row>
    <row r="681" spans="1:17" ht="14.25" customHeight="1">
      <c r="A681" s="11"/>
      <c r="B681" s="11"/>
      <c r="C681" s="11"/>
      <c r="D681" s="11"/>
      <c r="E681" s="11"/>
      <c r="F681" s="11"/>
      <c r="G681" s="11"/>
      <c r="H681" s="11"/>
      <c r="I681" s="11"/>
      <c r="J681" s="11"/>
      <c r="K681" s="11"/>
      <c r="L681" s="11"/>
      <c r="M681" s="11"/>
      <c r="N681" s="11"/>
      <c r="O681" s="11"/>
      <c r="P681" s="11"/>
      <c r="Q681" s="11"/>
    </row>
    <row r="682" spans="1:17" ht="14.25" customHeight="1">
      <c r="A682" s="11"/>
      <c r="B682" s="11"/>
      <c r="C682" s="11"/>
      <c r="D682" s="11"/>
      <c r="E682" s="11"/>
      <c r="F682" s="11"/>
      <c r="G682" s="11"/>
      <c r="H682" s="11"/>
      <c r="I682" s="11"/>
      <c r="J682" s="11"/>
      <c r="K682" s="11"/>
      <c r="L682" s="11"/>
      <c r="M682" s="11"/>
      <c r="N682" s="11"/>
      <c r="O682" s="11"/>
      <c r="P682" s="11"/>
      <c r="Q682" s="11"/>
    </row>
    <row r="683" spans="1:17" ht="14.25" customHeight="1">
      <c r="A683" s="11"/>
      <c r="B683" s="11"/>
      <c r="C683" s="11"/>
      <c r="D683" s="11"/>
      <c r="E683" s="11"/>
      <c r="F683" s="11"/>
      <c r="G683" s="11"/>
      <c r="H683" s="11"/>
      <c r="I683" s="11"/>
      <c r="J683" s="11"/>
      <c r="K683" s="11"/>
      <c r="L683" s="11"/>
      <c r="M683" s="11"/>
      <c r="N683" s="11"/>
      <c r="O683" s="11"/>
      <c r="P683" s="11"/>
      <c r="Q683" s="11"/>
    </row>
    <row r="684" spans="1:17" ht="14.25" customHeight="1">
      <c r="A684" s="11"/>
      <c r="B684" s="11"/>
      <c r="C684" s="11"/>
      <c r="D684" s="11"/>
      <c r="E684" s="11"/>
      <c r="F684" s="11"/>
      <c r="G684" s="11"/>
      <c r="H684" s="11"/>
      <c r="I684" s="11"/>
      <c r="J684" s="11"/>
      <c r="K684" s="11"/>
      <c r="L684" s="11"/>
      <c r="M684" s="11"/>
      <c r="N684" s="11"/>
      <c r="O684" s="11"/>
      <c r="P684" s="11"/>
      <c r="Q684" s="11"/>
    </row>
    <row r="685" spans="1:17" ht="14.25" customHeight="1">
      <c r="A685" s="11"/>
      <c r="B685" s="11"/>
      <c r="C685" s="11"/>
      <c r="D685" s="11"/>
      <c r="E685" s="11"/>
      <c r="F685" s="11"/>
      <c r="G685" s="11"/>
      <c r="H685" s="11"/>
      <c r="I685" s="11"/>
      <c r="J685" s="11"/>
      <c r="K685" s="11"/>
      <c r="L685" s="11"/>
      <c r="M685" s="11"/>
      <c r="N685" s="11"/>
      <c r="O685" s="11"/>
      <c r="P685" s="11"/>
      <c r="Q685" s="11"/>
    </row>
    <row r="686" spans="1:17" ht="14.25" customHeight="1">
      <c r="A686" s="11"/>
      <c r="B686" s="11"/>
      <c r="C686" s="11"/>
      <c r="D686" s="11"/>
      <c r="E686" s="11"/>
      <c r="F686" s="11"/>
      <c r="G686" s="11"/>
      <c r="H686" s="11"/>
      <c r="I686" s="11"/>
      <c r="J686" s="11"/>
      <c r="K686" s="11"/>
      <c r="L686" s="11"/>
      <c r="M686" s="11"/>
      <c r="N686" s="11"/>
      <c r="O686" s="11"/>
      <c r="P686" s="11"/>
      <c r="Q686" s="11"/>
    </row>
    <row r="687" spans="1:17" ht="14.25" customHeight="1">
      <c r="A687" s="11"/>
      <c r="B687" s="11"/>
      <c r="C687" s="11"/>
      <c r="D687" s="11"/>
      <c r="E687" s="11"/>
      <c r="F687" s="11"/>
      <c r="G687" s="11"/>
      <c r="H687" s="11"/>
      <c r="I687" s="11"/>
      <c r="J687" s="11"/>
      <c r="K687" s="11"/>
      <c r="L687" s="11"/>
      <c r="M687" s="11"/>
      <c r="N687" s="11"/>
      <c r="O687" s="11"/>
      <c r="P687" s="11"/>
      <c r="Q687" s="11"/>
    </row>
    <row r="688" spans="1:17" ht="14.25" customHeight="1">
      <c r="A688" s="11"/>
      <c r="B688" s="11"/>
      <c r="C688" s="11"/>
      <c r="D688" s="11"/>
      <c r="E688" s="11"/>
      <c r="F688" s="11"/>
      <c r="G688" s="11"/>
      <c r="H688" s="11"/>
      <c r="I688" s="11"/>
      <c r="J688" s="11"/>
      <c r="K688" s="11"/>
      <c r="L688" s="11"/>
      <c r="M688" s="11"/>
      <c r="N688" s="11"/>
      <c r="O688" s="11"/>
      <c r="P688" s="11"/>
      <c r="Q688" s="11"/>
    </row>
    <row r="689" spans="1:17" ht="14.25" customHeight="1">
      <c r="A689" s="11"/>
      <c r="B689" s="11"/>
      <c r="C689" s="11"/>
      <c r="D689" s="11"/>
      <c r="E689" s="11"/>
      <c r="F689" s="11"/>
      <c r="G689" s="11"/>
      <c r="H689" s="11"/>
      <c r="I689" s="11"/>
      <c r="J689" s="11"/>
      <c r="K689" s="11"/>
      <c r="L689" s="11"/>
      <c r="M689" s="11"/>
      <c r="N689" s="11"/>
      <c r="O689" s="11"/>
      <c r="P689" s="11"/>
      <c r="Q689" s="11"/>
    </row>
    <row r="690" spans="1:17" ht="14.25" customHeight="1">
      <c r="A690" s="11"/>
      <c r="B690" s="11"/>
      <c r="C690" s="11"/>
      <c r="D690" s="11"/>
      <c r="E690" s="11"/>
      <c r="F690" s="11"/>
      <c r="G690" s="11"/>
      <c r="H690" s="11"/>
      <c r="I690" s="11"/>
      <c r="J690" s="11"/>
      <c r="K690" s="11"/>
      <c r="L690" s="11"/>
      <c r="M690" s="11"/>
      <c r="N690" s="11"/>
      <c r="O690" s="11"/>
      <c r="P690" s="11"/>
      <c r="Q690" s="11"/>
    </row>
    <row r="691" spans="1:17" ht="14.25" customHeight="1">
      <c r="A691" s="11"/>
      <c r="B691" s="11"/>
      <c r="C691" s="11"/>
      <c r="D691" s="11"/>
      <c r="E691" s="11"/>
      <c r="F691" s="11"/>
      <c r="G691" s="11"/>
      <c r="H691" s="11"/>
      <c r="I691" s="11"/>
      <c r="J691" s="11"/>
      <c r="K691" s="11"/>
      <c r="L691" s="11"/>
      <c r="M691" s="11"/>
      <c r="N691" s="11"/>
      <c r="O691" s="11"/>
      <c r="P691" s="11"/>
      <c r="Q691" s="11"/>
    </row>
    <row r="692" spans="1:17" ht="14.25" customHeight="1">
      <c r="A692" s="11"/>
      <c r="B692" s="11"/>
      <c r="C692" s="11"/>
      <c r="D692" s="11"/>
      <c r="E692" s="11"/>
      <c r="F692" s="11"/>
      <c r="G692" s="11"/>
      <c r="H692" s="11"/>
      <c r="I692" s="11"/>
      <c r="J692" s="11"/>
      <c r="K692" s="11"/>
      <c r="L692" s="11"/>
      <c r="M692" s="11"/>
      <c r="N692" s="11"/>
      <c r="O692" s="11"/>
      <c r="P692" s="11"/>
      <c r="Q692" s="11"/>
    </row>
    <row r="693" spans="1:17" ht="14.25" customHeight="1">
      <c r="A693" s="11"/>
      <c r="B693" s="11"/>
      <c r="C693" s="11"/>
      <c r="D693" s="11"/>
      <c r="E693" s="11"/>
      <c r="F693" s="11"/>
      <c r="G693" s="11"/>
      <c r="H693" s="11"/>
      <c r="I693" s="11"/>
      <c r="J693" s="11"/>
      <c r="K693" s="11"/>
      <c r="L693" s="11"/>
      <c r="M693" s="11"/>
      <c r="N693" s="11"/>
      <c r="O693" s="11"/>
      <c r="P693" s="11"/>
      <c r="Q693" s="11"/>
    </row>
    <row r="694" spans="1:17" ht="14.25" customHeight="1">
      <c r="A694" s="11"/>
      <c r="B694" s="11"/>
      <c r="C694" s="11"/>
      <c r="D694" s="11"/>
      <c r="E694" s="11"/>
      <c r="F694" s="11"/>
      <c r="G694" s="11"/>
      <c r="H694" s="11"/>
      <c r="I694" s="11"/>
      <c r="J694" s="11"/>
      <c r="K694" s="11"/>
      <c r="L694" s="11"/>
      <c r="M694" s="11"/>
      <c r="N694" s="11"/>
      <c r="O694" s="11"/>
      <c r="P694" s="11"/>
      <c r="Q694" s="11"/>
    </row>
    <row r="695" spans="1:17" ht="14.25" customHeight="1">
      <c r="A695" s="11"/>
      <c r="B695" s="11"/>
      <c r="C695" s="11"/>
      <c r="D695" s="11"/>
      <c r="E695" s="11"/>
      <c r="F695" s="11"/>
      <c r="G695" s="11"/>
      <c r="H695" s="11"/>
      <c r="I695" s="11"/>
      <c r="J695" s="11"/>
      <c r="K695" s="11"/>
      <c r="L695" s="11"/>
      <c r="M695" s="11"/>
      <c r="N695" s="11"/>
      <c r="O695" s="11"/>
      <c r="P695" s="11"/>
      <c r="Q695" s="11"/>
    </row>
    <row r="696" spans="1:17" ht="14.25" customHeight="1">
      <c r="A696" s="11"/>
      <c r="B696" s="11"/>
      <c r="C696" s="11"/>
      <c r="D696" s="11"/>
      <c r="E696" s="11"/>
      <c r="F696" s="11"/>
      <c r="G696" s="11"/>
      <c r="H696" s="11"/>
      <c r="I696" s="11"/>
      <c r="J696" s="11"/>
      <c r="K696" s="11"/>
      <c r="L696" s="11"/>
      <c r="M696" s="11"/>
      <c r="N696" s="11"/>
      <c r="O696" s="11"/>
      <c r="P696" s="11"/>
      <c r="Q696" s="11"/>
    </row>
    <row r="697" spans="1:17" ht="14.25" customHeight="1">
      <c r="A697" s="11"/>
      <c r="B697" s="11"/>
      <c r="C697" s="11"/>
      <c r="D697" s="11"/>
      <c r="E697" s="11"/>
      <c r="F697" s="11"/>
      <c r="G697" s="11"/>
      <c r="H697" s="11"/>
      <c r="I697" s="11"/>
      <c r="J697" s="11"/>
      <c r="K697" s="11"/>
      <c r="L697" s="11"/>
      <c r="M697" s="11"/>
      <c r="N697" s="11"/>
      <c r="O697" s="11"/>
      <c r="P697" s="11"/>
      <c r="Q697" s="11"/>
    </row>
    <row r="698" spans="1:17" ht="14.25" customHeight="1">
      <c r="A698" s="11"/>
      <c r="B698" s="11"/>
      <c r="C698" s="11"/>
      <c r="D698" s="11"/>
      <c r="E698" s="11"/>
      <c r="F698" s="11"/>
      <c r="G698" s="11"/>
      <c r="H698" s="11"/>
      <c r="I698" s="11"/>
      <c r="J698" s="11"/>
      <c r="K698" s="11"/>
      <c r="L698" s="11"/>
      <c r="M698" s="11"/>
      <c r="N698" s="11"/>
      <c r="O698" s="11"/>
      <c r="P698" s="11"/>
      <c r="Q698" s="11"/>
    </row>
    <row r="699" spans="1:17" ht="14.25" customHeight="1">
      <c r="A699" s="11"/>
      <c r="B699" s="11"/>
      <c r="C699" s="11"/>
      <c r="D699" s="11"/>
      <c r="E699" s="11"/>
      <c r="F699" s="11"/>
      <c r="G699" s="11"/>
      <c r="H699" s="11"/>
      <c r="I699" s="11"/>
      <c r="J699" s="11"/>
      <c r="K699" s="11"/>
      <c r="L699" s="11"/>
      <c r="M699" s="11"/>
      <c r="N699" s="11"/>
      <c r="O699" s="11"/>
      <c r="P699" s="11"/>
      <c r="Q699" s="11"/>
    </row>
    <row r="700" spans="1:17" ht="14.25" customHeight="1">
      <c r="A700" s="11"/>
      <c r="B700" s="11"/>
      <c r="C700" s="11"/>
      <c r="D700" s="11"/>
      <c r="E700" s="11"/>
      <c r="F700" s="11"/>
      <c r="G700" s="11"/>
      <c r="H700" s="11"/>
      <c r="I700" s="11"/>
      <c r="J700" s="11"/>
      <c r="K700" s="11"/>
      <c r="L700" s="11"/>
      <c r="M700" s="11"/>
      <c r="N700" s="11"/>
      <c r="O700" s="11"/>
      <c r="P700" s="11"/>
      <c r="Q700" s="11"/>
    </row>
    <row r="701" spans="1:17" ht="14.25" customHeight="1">
      <c r="A701" s="11"/>
      <c r="B701" s="11"/>
      <c r="C701" s="11"/>
      <c r="D701" s="11"/>
      <c r="E701" s="11"/>
      <c r="F701" s="11"/>
      <c r="G701" s="11"/>
      <c r="H701" s="11"/>
      <c r="I701" s="11"/>
      <c r="J701" s="11"/>
      <c r="K701" s="11"/>
      <c r="L701" s="11"/>
      <c r="M701" s="11"/>
      <c r="N701" s="11"/>
      <c r="O701" s="11"/>
      <c r="P701" s="11"/>
      <c r="Q701" s="11"/>
    </row>
    <row r="702" spans="1:17" ht="14.25" customHeight="1">
      <c r="A702" s="11"/>
      <c r="B702" s="11"/>
      <c r="C702" s="11"/>
      <c r="D702" s="11"/>
      <c r="E702" s="11"/>
      <c r="F702" s="11"/>
      <c r="G702" s="11"/>
      <c r="H702" s="11"/>
      <c r="I702" s="11"/>
      <c r="J702" s="11"/>
      <c r="K702" s="11"/>
      <c r="L702" s="11"/>
      <c r="M702" s="11"/>
      <c r="N702" s="11"/>
      <c r="O702" s="11"/>
      <c r="P702" s="11"/>
      <c r="Q702" s="11"/>
    </row>
    <row r="703" spans="1:17" ht="14.25" customHeight="1">
      <c r="A703" s="11"/>
      <c r="B703" s="11"/>
      <c r="C703" s="11"/>
      <c r="D703" s="11"/>
      <c r="E703" s="11"/>
      <c r="F703" s="11"/>
      <c r="G703" s="11"/>
      <c r="H703" s="11"/>
      <c r="I703" s="11"/>
      <c r="J703" s="11"/>
      <c r="K703" s="11"/>
      <c r="L703" s="11"/>
      <c r="M703" s="11"/>
      <c r="N703" s="11"/>
      <c r="O703" s="11"/>
      <c r="P703" s="11"/>
      <c r="Q703" s="11"/>
    </row>
    <row r="704" spans="1:17" ht="14.25" customHeight="1">
      <c r="A704" s="11"/>
      <c r="B704" s="11"/>
      <c r="C704" s="11"/>
      <c r="D704" s="11"/>
      <c r="E704" s="11"/>
      <c r="F704" s="11"/>
      <c r="G704" s="11"/>
      <c r="H704" s="11"/>
      <c r="I704" s="11"/>
      <c r="J704" s="11"/>
      <c r="K704" s="11"/>
      <c r="L704" s="11"/>
      <c r="M704" s="11"/>
      <c r="N704" s="11"/>
      <c r="O704" s="11"/>
      <c r="P704" s="11"/>
      <c r="Q704" s="11"/>
    </row>
    <row r="705" spans="1:17" ht="14.25" customHeight="1">
      <c r="A705" s="11"/>
      <c r="B705" s="11"/>
      <c r="C705" s="11"/>
      <c r="D705" s="11"/>
      <c r="E705" s="11"/>
      <c r="F705" s="11"/>
      <c r="G705" s="11"/>
      <c r="H705" s="11"/>
      <c r="I705" s="11"/>
      <c r="J705" s="11"/>
      <c r="K705" s="11"/>
      <c r="L705" s="11"/>
      <c r="M705" s="11"/>
      <c r="N705" s="11"/>
      <c r="O705" s="11"/>
      <c r="P705" s="11"/>
      <c r="Q705" s="11"/>
    </row>
    <row r="706" spans="1:17" ht="14.25" customHeight="1">
      <c r="A706" s="11"/>
      <c r="B706" s="11"/>
      <c r="C706" s="11"/>
      <c r="D706" s="11"/>
      <c r="E706" s="11"/>
      <c r="F706" s="11"/>
      <c r="G706" s="11"/>
      <c r="H706" s="11"/>
      <c r="I706" s="11"/>
      <c r="J706" s="11"/>
      <c r="K706" s="11"/>
      <c r="L706" s="11"/>
      <c r="M706" s="11"/>
      <c r="N706" s="11"/>
      <c r="O706" s="11"/>
      <c r="P706" s="11"/>
      <c r="Q706" s="11"/>
    </row>
    <row r="707" spans="1:17" ht="14.25" customHeight="1">
      <c r="A707" s="11"/>
      <c r="B707" s="11"/>
      <c r="C707" s="11"/>
      <c r="D707" s="11"/>
      <c r="E707" s="11"/>
      <c r="F707" s="11"/>
      <c r="G707" s="11"/>
      <c r="H707" s="11"/>
      <c r="I707" s="11"/>
      <c r="J707" s="11"/>
      <c r="K707" s="11"/>
      <c r="L707" s="11"/>
      <c r="M707" s="11"/>
      <c r="N707" s="11"/>
      <c r="O707" s="11"/>
      <c r="P707" s="11"/>
      <c r="Q707" s="11"/>
    </row>
    <row r="708" spans="1:17" ht="14.25" customHeight="1">
      <c r="A708" s="11"/>
      <c r="B708" s="11"/>
      <c r="C708" s="11"/>
      <c r="D708" s="11"/>
      <c r="E708" s="11"/>
      <c r="F708" s="11"/>
      <c r="G708" s="11"/>
      <c r="H708" s="11"/>
      <c r="I708" s="11"/>
      <c r="J708" s="11"/>
      <c r="K708" s="11"/>
      <c r="L708" s="11"/>
      <c r="M708" s="11"/>
      <c r="N708" s="11"/>
      <c r="O708" s="11"/>
      <c r="P708" s="11"/>
      <c r="Q708" s="11"/>
    </row>
    <row r="709" spans="1:17" ht="14.25" customHeight="1">
      <c r="A709" s="11"/>
      <c r="B709" s="11"/>
      <c r="C709" s="11"/>
      <c r="D709" s="11"/>
      <c r="E709" s="11"/>
      <c r="F709" s="11"/>
      <c r="G709" s="11"/>
      <c r="H709" s="11"/>
      <c r="I709" s="11"/>
      <c r="J709" s="11"/>
      <c r="K709" s="11"/>
      <c r="L709" s="11"/>
      <c r="M709" s="11"/>
      <c r="N709" s="11"/>
      <c r="O709" s="11"/>
      <c r="P709" s="11"/>
      <c r="Q709" s="11"/>
    </row>
    <row r="710" spans="1:17" ht="14.25" customHeight="1">
      <c r="A710" s="11"/>
      <c r="B710" s="11"/>
      <c r="C710" s="11"/>
      <c r="D710" s="11"/>
      <c r="E710" s="11"/>
      <c r="F710" s="11"/>
      <c r="G710" s="11"/>
      <c r="H710" s="11"/>
      <c r="I710" s="11"/>
      <c r="J710" s="11"/>
      <c r="K710" s="11"/>
      <c r="L710" s="11"/>
      <c r="M710" s="11"/>
      <c r="N710" s="11"/>
      <c r="O710" s="11"/>
      <c r="P710" s="11"/>
      <c r="Q710" s="11"/>
    </row>
    <row r="711" spans="1:17" ht="14.25" customHeight="1">
      <c r="A711" s="11"/>
      <c r="B711" s="11"/>
      <c r="C711" s="11"/>
      <c r="D711" s="11"/>
      <c r="E711" s="11"/>
      <c r="F711" s="11"/>
      <c r="G711" s="11"/>
      <c r="H711" s="11"/>
      <c r="I711" s="11"/>
      <c r="J711" s="11"/>
      <c r="K711" s="11"/>
      <c r="L711" s="11"/>
      <c r="M711" s="11"/>
      <c r="N711" s="11"/>
      <c r="O711" s="11"/>
      <c r="P711" s="11"/>
      <c r="Q711" s="11"/>
    </row>
    <row r="712" spans="1:17" ht="14.25" customHeight="1">
      <c r="A712" s="11"/>
      <c r="B712" s="11"/>
      <c r="C712" s="11"/>
      <c r="D712" s="11"/>
      <c r="E712" s="11"/>
      <c r="F712" s="11"/>
      <c r="G712" s="11"/>
      <c r="H712" s="11"/>
      <c r="I712" s="11"/>
      <c r="J712" s="11"/>
      <c r="K712" s="11"/>
      <c r="L712" s="11"/>
      <c r="M712" s="11"/>
      <c r="N712" s="11"/>
      <c r="O712" s="11"/>
      <c r="P712" s="11"/>
      <c r="Q712" s="11"/>
    </row>
    <row r="713" spans="1:17" ht="14.25" customHeight="1">
      <c r="A713" s="11"/>
      <c r="B713" s="11"/>
      <c r="C713" s="11"/>
      <c r="D713" s="11"/>
      <c r="E713" s="11"/>
      <c r="F713" s="11"/>
      <c r="G713" s="11"/>
      <c r="H713" s="11"/>
      <c r="I713" s="11"/>
      <c r="J713" s="11"/>
      <c r="K713" s="11"/>
      <c r="L713" s="11"/>
      <c r="M713" s="11"/>
      <c r="N713" s="11"/>
      <c r="O713" s="11"/>
      <c r="P713" s="11"/>
      <c r="Q713" s="11"/>
    </row>
    <row r="714" spans="1:17" ht="14.25" customHeight="1">
      <c r="A714" s="11"/>
      <c r="B714" s="11"/>
      <c r="C714" s="11"/>
      <c r="D714" s="11"/>
      <c r="E714" s="11"/>
      <c r="F714" s="11"/>
      <c r="G714" s="11"/>
      <c r="H714" s="11"/>
      <c r="I714" s="11"/>
      <c r="J714" s="11"/>
      <c r="K714" s="11"/>
      <c r="L714" s="11"/>
      <c r="M714" s="11"/>
      <c r="N714" s="11"/>
      <c r="O714" s="11"/>
      <c r="P714" s="11"/>
      <c r="Q714" s="11"/>
    </row>
    <row r="715" spans="1:17" ht="14.25" customHeight="1">
      <c r="A715" s="11"/>
      <c r="B715" s="11"/>
      <c r="C715" s="11"/>
      <c r="D715" s="11"/>
      <c r="E715" s="11"/>
      <c r="F715" s="11"/>
      <c r="G715" s="11"/>
      <c r="H715" s="11"/>
      <c r="I715" s="11"/>
      <c r="J715" s="11"/>
      <c r="K715" s="11"/>
      <c r="L715" s="11"/>
      <c r="M715" s="11"/>
      <c r="N715" s="11"/>
      <c r="O715" s="11"/>
      <c r="P715" s="11"/>
      <c r="Q715" s="11"/>
    </row>
    <row r="716" spans="1:17" ht="14.25" customHeight="1">
      <c r="A716" s="11"/>
      <c r="B716" s="11"/>
      <c r="C716" s="11"/>
      <c r="D716" s="11"/>
      <c r="E716" s="11"/>
      <c r="F716" s="11"/>
      <c r="G716" s="11"/>
      <c r="H716" s="11"/>
      <c r="I716" s="11"/>
      <c r="J716" s="11"/>
      <c r="K716" s="11"/>
      <c r="L716" s="11"/>
      <c r="M716" s="11"/>
      <c r="N716" s="11"/>
      <c r="O716" s="11"/>
      <c r="P716" s="11"/>
      <c r="Q716" s="11"/>
    </row>
    <row r="717" spans="1:17" ht="14.25" customHeight="1">
      <c r="A717" s="11"/>
      <c r="B717" s="11"/>
      <c r="C717" s="11"/>
      <c r="D717" s="11"/>
      <c r="E717" s="11"/>
      <c r="F717" s="11"/>
      <c r="G717" s="11"/>
      <c r="H717" s="11"/>
      <c r="I717" s="11"/>
      <c r="J717" s="11"/>
      <c r="K717" s="11"/>
      <c r="L717" s="11"/>
      <c r="M717" s="11"/>
      <c r="N717" s="11"/>
      <c r="O717" s="11"/>
      <c r="P717" s="11"/>
      <c r="Q717" s="11"/>
    </row>
    <row r="718" spans="1:17" ht="14.25" customHeight="1">
      <c r="A718" s="11"/>
      <c r="B718" s="11"/>
      <c r="C718" s="11"/>
      <c r="D718" s="11"/>
      <c r="E718" s="11"/>
      <c r="F718" s="11"/>
      <c r="G718" s="11"/>
      <c r="H718" s="11"/>
      <c r="I718" s="11"/>
      <c r="J718" s="11"/>
      <c r="K718" s="11"/>
      <c r="L718" s="11"/>
      <c r="M718" s="11"/>
      <c r="N718" s="11"/>
      <c r="O718" s="11"/>
      <c r="P718" s="11"/>
      <c r="Q718" s="11"/>
    </row>
    <row r="719" spans="1:17" ht="14.25" customHeight="1">
      <c r="A719" s="11"/>
      <c r="B719" s="11"/>
      <c r="C719" s="11"/>
      <c r="D719" s="11"/>
      <c r="E719" s="11"/>
      <c r="F719" s="11"/>
      <c r="G719" s="11"/>
      <c r="H719" s="11"/>
      <c r="I719" s="11"/>
      <c r="J719" s="11"/>
      <c r="K719" s="11"/>
      <c r="L719" s="11"/>
      <c r="M719" s="11"/>
      <c r="N719" s="11"/>
      <c r="O719" s="11"/>
      <c r="P719" s="11"/>
      <c r="Q719" s="11"/>
    </row>
    <row r="720" spans="1:17" ht="14.25" customHeight="1">
      <c r="A720" s="11"/>
      <c r="B720" s="11"/>
      <c r="C720" s="11"/>
      <c r="D720" s="11"/>
      <c r="E720" s="11"/>
      <c r="F720" s="11"/>
      <c r="G720" s="11"/>
      <c r="H720" s="11"/>
      <c r="I720" s="11"/>
      <c r="J720" s="11"/>
      <c r="K720" s="11"/>
      <c r="L720" s="11"/>
      <c r="M720" s="11"/>
      <c r="N720" s="11"/>
      <c r="O720" s="11"/>
      <c r="P720" s="11"/>
      <c r="Q720" s="11"/>
    </row>
    <row r="721" spans="1:17" ht="14.25" customHeight="1">
      <c r="A721" s="11"/>
      <c r="B721" s="11"/>
      <c r="C721" s="11"/>
      <c r="D721" s="11"/>
      <c r="E721" s="11"/>
      <c r="F721" s="11"/>
      <c r="G721" s="11"/>
      <c r="H721" s="11"/>
      <c r="I721" s="11"/>
      <c r="J721" s="11"/>
      <c r="K721" s="11"/>
      <c r="L721" s="11"/>
      <c r="M721" s="11"/>
      <c r="N721" s="11"/>
      <c r="O721" s="11"/>
      <c r="P721" s="11"/>
      <c r="Q721" s="11"/>
    </row>
    <row r="722" spans="1:17" ht="14.25" customHeight="1">
      <c r="A722" s="11"/>
      <c r="B722" s="11"/>
      <c r="C722" s="11"/>
      <c r="D722" s="11"/>
      <c r="E722" s="11"/>
      <c r="F722" s="11"/>
      <c r="G722" s="11"/>
      <c r="H722" s="11"/>
      <c r="I722" s="11"/>
      <c r="J722" s="11"/>
      <c r="K722" s="11"/>
      <c r="L722" s="11"/>
      <c r="M722" s="11"/>
      <c r="N722" s="11"/>
      <c r="O722" s="11"/>
      <c r="P722" s="11"/>
      <c r="Q722" s="11"/>
    </row>
    <row r="723" spans="1:17" ht="14.25" customHeight="1">
      <c r="A723" s="11"/>
      <c r="B723" s="11"/>
      <c r="C723" s="11"/>
      <c r="D723" s="11"/>
      <c r="E723" s="11"/>
      <c r="F723" s="11"/>
      <c r="G723" s="11"/>
      <c r="H723" s="11"/>
      <c r="I723" s="11"/>
      <c r="J723" s="11"/>
      <c r="K723" s="11"/>
      <c r="L723" s="11"/>
      <c r="M723" s="11"/>
      <c r="N723" s="11"/>
      <c r="O723" s="11"/>
      <c r="P723" s="11"/>
      <c r="Q723" s="11"/>
    </row>
    <row r="724" spans="1:17" ht="14.25" customHeight="1">
      <c r="A724" s="11"/>
      <c r="B724" s="11"/>
      <c r="C724" s="11"/>
      <c r="D724" s="11"/>
      <c r="E724" s="11"/>
      <c r="F724" s="11"/>
      <c r="G724" s="11"/>
      <c r="H724" s="11"/>
      <c r="I724" s="11"/>
      <c r="J724" s="11"/>
      <c r="K724" s="11"/>
      <c r="L724" s="11"/>
      <c r="M724" s="11"/>
      <c r="N724" s="11"/>
      <c r="O724" s="11"/>
      <c r="P724" s="11"/>
      <c r="Q724" s="11"/>
    </row>
    <row r="725" spans="1:17" ht="14.25" customHeight="1">
      <c r="A725" s="11"/>
      <c r="B725" s="11"/>
      <c r="C725" s="11"/>
      <c r="D725" s="11"/>
      <c r="E725" s="11"/>
      <c r="F725" s="11"/>
      <c r="G725" s="11"/>
      <c r="H725" s="11"/>
      <c r="I725" s="11"/>
      <c r="J725" s="11"/>
      <c r="K725" s="11"/>
      <c r="L725" s="11"/>
      <c r="M725" s="11"/>
      <c r="N725" s="11"/>
      <c r="O725" s="11"/>
      <c r="P725" s="11"/>
      <c r="Q725" s="11"/>
    </row>
    <row r="726" spans="1:17" ht="14.25" customHeight="1">
      <c r="A726" s="11"/>
      <c r="B726" s="11"/>
      <c r="C726" s="11"/>
      <c r="D726" s="11"/>
      <c r="E726" s="11"/>
      <c r="F726" s="11"/>
      <c r="G726" s="11"/>
      <c r="H726" s="11"/>
      <c r="I726" s="11"/>
      <c r="J726" s="11"/>
      <c r="K726" s="11"/>
      <c r="L726" s="11"/>
      <c r="M726" s="11"/>
      <c r="N726" s="11"/>
      <c r="O726" s="11"/>
      <c r="P726" s="11"/>
      <c r="Q726" s="11"/>
    </row>
    <row r="727" spans="1:17" ht="14.25" customHeight="1">
      <c r="A727" s="11"/>
      <c r="B727" s="11"/>
      <c r="C727" s="11"/>
      <c r="D727" s="11"/>
      <c r="E727" s="11"/>
      <c r="F727" s="11"/>
      <c r="G727" s="11"/>
      <c r="H727" s="11"/>
      <c r="I727" s="11"/>
      <c r="J727" s="11"/>
      <c r="K727" s="11"/>
      <c r="L727" s="11"/>
      <c r="M727" s="11"/>
      <c r="N727" s="11"/>
      <c r="O727" s="11"/>
      <c r="P727" s="11"/>
      <c r="Q727" s="11"/>
    </row>
    <row r="728" spans="1:17" ht="14.25" customHeight="1">
      <c r="A728" s="11"/>
      <c r="B728" s="11"/>
      <c r="C728" s="11"/>
      <c r="D728" s="11"/>
      <c r="E728" s="11"/>
      <c r="F728" s="11"/>
      <c r="G728" s="11"/>
      <c r="H728" s="11"/>
      <c r="I728" s="11"/>
      <c r="J728" s="11"/>
      <c r="K728" s="11"/>
      <c r="L728" s="11"/>
      <c r="M728" s="11"/>
      <c r="N728" s="11"/>
      <c r="O728" s="11"/>
      <c r="P728" s="11"/>
      <c r="Q728" s="11"/>
    </row>
    <row r="729" spans="1:17" ht="14.25" customHeight="1">
      <c r="A729" s="11"/>
      <c r="B729" s="11"/>
      <c r="C729" s="11"/>
      <c r="D729" s="11"/>
      <c r="E729" s="11"/>
      <c r="F729" s="11"/>
      <c r="G729" s="11"/>
      <c r="H729" s="11"/>
      <c r="I729" s="11"/>
      <c r="J729" s="11"/>
      <c r="K729" s="11"/>
      <c r="L729" s="11"/>
      <c r="M729" s="11"/>
      <c r="N729" s="11"/>
      <c r="O729" s="11"/>
      <c r="P729" s="11"/>
      <c r="Q729" s="11"/>
    </row>
    <row r="730" spans="1:17" ht="14.25" customHeight="1">
      <c r="A730" s="11"/>
      <c r="B730" s="11"/>
      <c r="C730" s="11"/>
      <c r="D730" s="11"/>
      <c r="E730" s="11"/>
      <c r="F730" s="11"/>
      <c r="G730" s="11"/>
      <c r="H730" s="11"/>
      <c r="I730" s="11"/>
      <c r="J730" s="11"/>
      <c r="K730" s="11"/>
      <c r="L730" s="11"/>
      <c r="M730" s="11"/>
      <c r="N730" s="11"/>
      <c r="O730" s="11"/>
      <c r="P730" s="11"/>
      <c r="Q730" s="11"/>
    </row>
    <row r="731" spans="1:17" ht="14.25" customHeight="1">
      <c r="A731" s="11"/>
      <c r="B731" s="11"/>
      <c r="C731" s="11"/>
      <c r="D731" s="11"/>
      <c r="E731" s="11"/>
      <c r="F731" s="11"/>
      <c r="G731" s="11"/>
      <c r="H731" s="11"/>
      <c r="I731" s="11"/>
      <c r="J731" s="11"/>
      <c r="K731" s="11"/>
      <c r="L731" s="11"/>
      <c r="M731" s="11"/>
      <c r="N731" s="11"/>
      <c r="O731" s="11"/>
      <c r="P731" s="11"/>
      <c r="Q731" s="11"/>
    </row>
    <row r="732" spans="1:17" ht="14.25" customHeight="1">
      <c r="A732" s="11"/>
      <c r="B732" s="11"/>
      <c r="C732" s="11"/>
      <c r="D732" s="11"/>
      <c r="E732" s="11"/>
      <c r="F732" s="11"/>
      <c r="G732" s="11"/>
      <c r="H732" s="11"/>
      <c r="I732" s="11"/>
      <c r="J732" s="11"/>
      <c r="K732" s="11"/>
      <c r="L732" s="11"/>
      <c r="M732" s="11"/>
      <c r="N732" s="11"/>
      <c r="O732" s="11"/>
      <c r="P732" s="11"/>
      <c r="Q732" s="11"/>
    </row>
    <row r="733" spans="1:17" ht="14.25" customHeight="1">
      <c r="A733" s="11"/>
      <c r="B733" s="11"/>
      <c r="C733" s="11"/>
      <c r="D733" s="11"/>
      <c r="E733" s="11"/>
      <c r="F733" s="11"/>
      <c r="G733" s="11"/>
      <c r="H733" s="11"/>
      <c r="I733" s="11"/>
      <c r="J733" s="11"/>
      <c r="K733" s="11"/>
      <c r="L733" s="11"/>
      <c r="M733" s="11"/>
      <c r="N733" s="11"/>
      <c r="O733" s="11"/>
      <c r="P733" s="11"/>
      <c r="Q733" s="11"/>
    </row>
    <row r="734" spans="1:17" ht="14.25" customHeight="1">
      <c r="A734" s="11"/>
      <c r="B734" s="11"/>
      <c r="C734" s="11"/>
      <c r="D734" s="11"/>
      <c r="E734" s="11"/>
      <c r="F734" s="11"/>
      <c r="G734" s="11"/>
      <c r="H734" s="11"/>
      <c r="I734" s="11"/>
      <c r="J734" s="11"/>
      <c r="K734" s="11"/>
      <c r="L734" s="11"/>
      <c r="M734" s="11"/>
      <c r="N734" s="11"/>
      <c r="O734" s="11"/>
      <c r="P734" s="11"/>
      <c r="Q734" s="11"/>
    </row>
    <row r="735" spans="1:17" ht="14.25" customHeight="1">
      <c r="A735" s="11"/>
      <c r="B735" s="11"/>
      <c r="C735" s="11"/>
      <c r="D735" s="11"/>
      <c r="E735" s="11"/>
      <c r="F735" s="11"/>
      <c r="G735" s="11"/>
      <c r="H735" s="11"/>
      <c r="I735" s="11"/>
      <c r="J735" s="11"/>
      <c r="K735" s="11"/>
      <c r="L735" s="11"/>
      <c r="M735" s="11"/>
      <c r="N735" s="11"/>
      <c r="O735" s="11"/>
      <c r="P735" s="11"/>
      <c r="Q735" s="11"/>
    </row>
    <row r="736" spans="1:17" ht="14.25" customHeight="1">
      <c r="A736" s="11"/>
      <c r="B736" s="11"/>
      <c r="C736" s="11"/>
      <c r="D736" s="11"/>
      <c r="E736" s="11"/>
      <c r="F736" s="11"/>
      <c r="G736" s="11"/>
      <c r="H736" s="11"/>
      <c r="I736" s="11"/>
      <c r="J736" s="11"/>
      <c r="K736" s="11"/>
      <c r="L736" s="11"/>
      <c r="M736" s="11"/>
      <c r="N736" s="11"/>
      <c r="O736" s="11"/>
      <c r="P736" s="11"/>
      <c r="Q736" s="11"/>
    </row>
    <row r="737" spans="1:17" ht="14.25" customHeight="1">
      <c r="A737" s="11"/>
      <c r="B737" s="11"/>
      <c r="C737" s="11"/>
      <c r="D737" s="11"/>
      <c r="E737" s="11"/>
      <c r="F737" s="11"/>
      <c r="G737" s="11"/>
      <c r="H737" s="11"/>
      <c r="I737" s="11"/>
      <c r="J737" s="11"/>
      <c r="K737" s="11"/>
      <c r="L737" s="11"/>
      <c r="M737" s="11"/>
      <c r="N737" s="11"/>
      <c r="O737" s="11"/>
      <c r="P737" s="11"/>
      <c r="Q737" s="11"/>
    </row>
    <row r="738" spans="1:17" ht="14.25" customHeight="1">
      <c r="A738" s="11"/>
      <c r="B738" s="11"/>
      <c r="C738" s="11"/>
      <c r="D738" s="11"/>
      <c r="E738" s="11"/>
      <c r="F738" s="11"/>
      <c r="G738" s="11"/>
      <c r="H738" s="11"/>
      <c r="I738" s="11"/>
      <c r="J738" s="11"/>
      <c r="K738" s="11"/>
      <c r="L738" s="11"/>
      <c r="M738" s="11"/>
      <c r="N738" s="11"/>
      <c r="O738" s="11"/>
      <c r="P738" s="11"/>
      <c r="Q738" s="11"/>
    </row>
    <row r="739" spans="1:17" ht="14.25" customHeight="1">
      <c r="A739" s="11"/>
      <c r="B739" s="11"/>
      <c r="C739" s="11"/>
      <c r="D739" s="11"/>
      <c r="E739" s="11"/>
      <c r="F739" s="11"/>
      <c r="G739" s="11"/>
      <c r="H739" s="11"/>
      <c r="I739" s="11"/>
      <c r="J739" s="11"/>
      <c r="K739" s="11"/>
      <c r="L739" s="11"/>
      <c r="M739" s="11"/>
      <c r="N739" s="11"/>
      <c r="O739" s="11"/>
      <c r="P739" s="11"/>
      <c r="Q739" s="11"/>
    </row>
    <row r="740" spans="1:17" ht="14.25" customHeight="1">
      <c r="A740" s="11"/>
      <c r="B740" s="11"/>
      <c r="C740" s="11"/>
      <c r="D740" s="11"/>
      <c r="E740" s="11"/>
      <c r="F740" s="11"/>
      <c r="G740" s="11"/>
      <c r="H740" s="11"/>
      <c r="I740" s="11"/>
      <c r="J740" s="11"/>
      <c r="K740" s="11"/>
      <c r="L740" s="11"/>
      <c r="M740" s="11"/>
      <c r="N740" s="11"/>
      <c r="O740" s="11"/>
      <c r="P740" s="11"/>
      <c r="Q740" s="11"/>
    </row>
    <row r="741" spans="1:17" ht="14.25" customHeight="1">
      <c r="A741" s="11"/>
      <c r="B741" s="11"/>
      <c r="C741" s="11"/>
      <c r="D741" s="11"/>
      <c r="E741" s="11"/>
      <c r="F741" s="11"/>
      <c r="G741" s="11"/>
      <c r="H741" s="11"/>
      <c r="I741" s="11"/>
      <c r="J741" s="11"/>
      <c r="K741" s="11"/>
      <c r="L741" s="11"/>
      <c r="M741" s="11"/>
      <c r="N741" s="11"/>
      <c r="O741" s="11"/>
      <c r="P741" s="11"/>
      <c r="Q741" s="11"/>
    </row>
  </sheetData>
  <sheetProtection/>
  <mergeCells count="117">
    <mergeCell ref="S1:AH1"/>
    <mergeCell ref="AI1:AL1"/>
    <mergeCell ref="AM1:AV1"/>
    <mergeCell ref="AW1:AZ1"/>
    <mergeCell ref="BA1:BZ1"/>
    <mergeCell ref="M2:R2"/>
    <mergeCell ref="S2:Y2"/>
    <mergeCell ref="AA2:AH2"/>
    <mergeCell ref="AI2:AL2"/>
    <mergeCell ref="AM2:AV2"/>
    <mergeCell ref="AW2:AZ2"/>
    <mergeCell ref="BA2:BF2"/>
    <mergeCell ref="BG2:BJ2"/>
    <mergeCell ref="BK2:BP2"/>
    <mergeCell ref="BQ2:BT2"/>
    <mergeCell ref="BU2:BZ2"/>
    <mergeCell ref="M3:R3"/>
    <mergeCell ref="T3:AH3"/>
    <mergeCell ref="AI3:AL3"/>
    <mergeCell ref="AM3:AV3"/>
    <mergeCell ref="AW3:AZ3"/>
    <mergeCell ref="BA3:BF3"/>
    <mergeCell ref="BG3:BJ3"/>
    <mergeCell ref="BK3:BP3"/>
    <mergeCell ref="BQ3:BT3"/>
    <mergeCell ref="BU3:BZ3"/>
    <mergeCell ref="A4:L5"/>
    <mergeCell ref="M4:R5"/>
    <mergeCell ref="S4:AG4"/>
    <mergeCell ref="AH4:AV4"/>
    <mergeCell ref="AW4:BK4"/>
    <mergeCell ref="BL4:BZ4"/>
    <mergeCell ref="A1:L3"/>
    <mergeCell ref="M1:R1"/>
    <mergeCell ref="A6:L7"/>
    <mergeCell ref="M6:R6"/>
    <mergeCell ref="M7:R7"/>
    <mergeCell ref="A8:L9"/>
    <mergeCell ref="M8:R8"/>
    <mergeCell ref="M9:R9"/>
    <mergeCell ref="A10:L11"/>
    <mergeCell ref="M10:R10"/>
    <mergeCell ref="M11:R11"/>
    <mergeCell ref="A12:L13"/>
    <mergeCell ref="M12:R12"/>
    <mergeCell ref="M13:R13"/>
    <mergeCell ref="A14:L15"/>
    <mergeCell ref="M14:R14"/>
    <mergeCell ref="M15:R15"/>
    <mergeCell ref="A16:L17"/>
    <mergeCell ref="M16:R16"/>
    <mergeCell ref="M17:R17"/>
    <mergeCell ref="A18:L19"/>
    <mergeCell ref="M18:R18"/>
    <mergeCell ref="M19:R19"/>
    <mergeCell ref="A20:L21"/>
    <mergeCell ref="M20:R20"/>
    <mergeCell ref="M21:R21"/>
    <mergeCell ref="A22:L23"/>
    <mergeCell ref="M22:R22"/>
    <mergeCell ref="M23:R23"/>
    <mergeCell ref="A24:L25"/>
    <mergeCell ref="M24:R24"/>
    <mergeCell ref="M25:R25"/>
    <mergeCell ref="A26:L27"/>
    <mergeCell ref="M26:R26"/>
    <mergeCell ref="M27:R27"/>
    <mergeCell ref="A28:L29"/>
    <mergeCell ref="M28:R28"/>
    <mergeCell ref="M29:R29"/>
    <mergeCell ref="A30:L31"/>
    <mergeCell ref="M30:R30"/>
    <mergeCell ref="M31:R31"/>
    <mergeCell ref="A32:L33"/>
    <mergeCell ref="M32:R32"/>
    <mergeCell ref="M33:R33"/>
    <mergeCell ref="A34:L35"/>
    <mergeCell ref="M34:R34"/>
    <mergeCell ref="M35:R35"/>
    <mergeCell ref="A36:L37"/>
    <mergeCell ref="M36:R36"/>
    <mergeCell ref="M37:R37"/>
    <mergeCell ref="A38:L39"/>
    <mergeCell ref="M38:R38"/>
    <mergeCell ref="M39:R39"/>
    <mergeCell ref="A40:L41"/>
    <mergeCell ref="M40:R40"/>
    <mergeCell ref="M41:R41"/>
    <mergeCell ref="A42:L43"/>
    <mergeCell ref="M42:R42"/>
    <mergeCell ref="M43:R43"/>
    <mergeCell ref="A44:L45"/>
    <mergeCell ref="M44:R44"/>
    <mergeCell ref="M45:R45"/>
    <mergeCell ref="M53:R53"/>
    <mergeCell ref="A46:L47"/>
    <mergeCell ref="M46:R46"/>
    <mergeCell ref="M47:R47"/>
    <mergeCell ref="A48:L49"/>
    <mergeCell ref="M48:R48"/>
    <mergeCell ref="M49:R49"/>
    <mergeCell ref="A75:A76"/>
    <mergeCell ref="A54:L55"/>
    <mergeCell ref="M54:R54"/>
    <mergeCell ref="M55:R55"/>
    <mergeCell ref="BO60:BR60"/>
    <mergeCell ref="A50:L51"/>
    <mergeCell ref="M50:R50"/>
    <mergeCell ref="M51:R51"/>
    <mergeCell ref="A52:L53"/>
    <mergeCell ref="M52:R52"/>
    <mergeCell ref="BS60:BV60"/>
    <mergeCell ref="BW60:BZ60"/>
    <mergeCell ref="BO61:BR64"/>
    <mergeCell ref="BS61:BV64"/>
    <mergeCell ref="BW61:BZ64"/>
    <mergeCell ref="BH65:BZ65"/>
  </mergeCells>
  <printOptions/>
  <pageMargins left="0.1968503937007874" right="0.1968503937007874" top="0.1968503937007874" bottom="0.1968503937007874" header="0.31496062992125984" footer="0.31496062992125984"/>
  <pageSetup orientation="landscape" paperSize="8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F522"/>
  <sheetViews>
    <sheetView zoomScale="50" zoomScaleNormal="50" zoomScalePageLayoutView="0" workbookViewId="0" topLeftCell="A1">
      <selection activeCell="A7" sqref="A7:H8"/>
    </sheetView>
  </sheetViews>
  <sheetFormatPr defaultColWidth="2.50390625" defaultRowHeight="14.25" customHeight="1"/>
  <cols>
    <col min="1" max="8" width="3.50390625" style="2" customWidth="1"/>
    <col min="9" max="12" width="3.25390625" style="2" customWidth="1"/>
    <col min="13" max="13" width="1.875" style="2" customWidth="1"/>
    <col min="14" max="102" width="1.875" style="1" customWidth="1"/>
    <col min="103" max="16384" width="2.50390625" style="1" customWidth="1"/>
  </cols>
  <sheetData>
    <row r="1" spans="1:110" s="16" customFormat="1" ht="21" customHeight="1">
      <c r="A1" s="247" t="s">
        <v>9</v>
      </c>
      <c r="B1" s="248"/>
      <c r="C1" s="248"/>
      <c r="D1" s="248"/>
      <c r="E1" s="248"/>
      <c r="F1" s="248"/>
      <c r="G1" s="248"/>
      <c r="H1" s="248"/>
      <c r="I1" s="179" t="s">
        <v>14</v>
      </c>
      <c r="J1" s="180"/>
      <c r="K1" s="180"/>
      <c r="L1" s="180"/>
      <c r="M1" s="182" t="str">
        <f>'入力表'!C8</f>
        <v>○○○○改修工事</v>
      </c>
      <c r="N1" s="183"/>
      <c r="O1" s="183"/>
      <c r="P1" s="183"/>
      <c r="Q1" s="183"/>
      <c r="R1" s="183"/>
      <c r="S1" s="183"/>
      <c r="T1" s="183"/>
      <c r="U1" s="183"/>
      <c r="V1" s="183"/>
      <c r="W1" s="183"/>
      <c r="X1" s="183"/>
      <c r="Y1" s="183"/>
      <c r="Z1" s="183"/>
      <c r="AA1" s="183"/>
      <c r="AB1" s="183"/>
      <c r="AC1" s="183"/>
      <c r="AD1" s="183"/>
      <c r="AE1" s="183"/>
      <c r="AF1" s="183"/>
      <c r="AG1" s="183"/>
      <c r="AH1" s="183"/>
      <c r="AI1" s="233"/>
      <c r="AJ1" s="234" t="s">
        <v>0</v>
      </c>
      <c r="AK1" s="235"/>
      <c r="AL1" s="235"/>
      <c r="AM1" s="235"/>
      <c r="AN1" s="235"/>
      <c r="AO1" s="235"/>
      <c r="AP1" s="235"/>
      <c r="AQ1" s="238" t="str">
        <f>'入力表'!C23</f>
        <v>○○○株式会社</v>
      </c>
      <c r="AR1" s="238"/>
      <c r="AS1" s="238"/>
      <c r="AT1" s="238"/>
      <c r="AU1" s="238"/>
      <c r="AV1" s="238"/>
      <c r="AW1" s="238"/>
      <c r="AX1" s="238"/>
      <c r="AY1" s="238"/>
      <c r="AZ1" s="238"/>
      <c r="BA1" s="238"/>
      <c r="BB1" s="238"/>
      <c r="BC1" s="238"/>
      <c r="BD1" s="182"/>
      <c r="BE1" s="184" t="s">
        <v>19</v>
      </c>
      <c r="BF1" s="253"/>
      <c r="BG1" s="253"/>
      <c r="BH1" s="253"/>
      <c r="BI1" s="253"/>
      <c r="BJ1" s="253"/>
      <c r="BK1" s="253"/>
      <c r="BL1" s="242" t="str">
        <f>'入力表'!C26</f>
        <v>事務所部分の原状回復工事</v>
      </c>
      <c r="BM1" s="242"/>
      <c r="BN1" s="242"/>
      <c r="BO1" s="242"/>
      <c r="BP1" s="242"/>
      <c r="BQ1" s="242"/>
      <c r="BR1" s="242"/>
      <c r="BS1" s="242"/>
      <c r="BT1" s="242"/>
      <c r="BU1" s="242"/>
      <c r="BV1" s="242"/>
      <c r="BW1" s="242"/>
      <c r="BX1" s="242"/>
      <c r="BY1" s="242"/>
      <c r="BZ1" s="242"/>
      <c r="CA1" s="242"/>
      <c r="CB1" s="242"/>
      <c r="CC1" s="242"/>
      <c r="CD1" s="242"/>
      <c r="CE1" s="242"/>
      <c r="CF1" s="242"/>
      <c r="CG1" s="242"/>
      <c r="CH1" s="242"/>
      <c r="CI1" s="242"/>
      <c r="CJ1" s="242"/>
      <c r="CK1" s="242"/>
      <c r="CL1" s="242"/>
      <c r="CM1" s="242"/>
      <c r="CN1" s="242"/>
      <c r="CO1" s="242"/>
      <c r="CP1" s="242"/>
      <c r="CQ1" s="242"/>
      <c r="CR1" s="242"/>
      <c r="CS1" s="242"/>
      <c r="CT1" s="242"/>
      <c r="CU1" s="242"/>
      <c r="CV1" s="242"/>
      <c r="CW1" s="242"/>
      <c r="CX1" s="243"/>
      <c r="CY1" s="15"/>
      <c r="CZ1" s="15"/>
      <c r="DA1" s="15"/>
      <c r="DB1" s="15"/>
      <c r="DC1" s="15"/>
      <c r="DD1" s="15"/>
      <c r="DE1" s="15"/>
      <c r="DF1" s="15"/>
    </row>
    <row r="2" spans="1:110" s="16" customFormat="1" ht="21" customHeight="1">
      <c r="A2" s="249"/>
      <c r="B2" s="250"/>
      <c r="C2" s="250"/>
      <c r="D2" s="250"/>
      <c r="E2" s="250"/>
      <c r="F2" s="250"/>
      <c r="G2" s="250"/>
      <c r="H2" s="250"/>
      <c r="I2" s="163" t="s">
        <v>15</v>
      </c>
      <c r="J2" s="147"/>
      <c r="K2" s="147"/>
      <c r="L2" s="164"/>
      <c r="M2" s="166">
        <f>'入力表'!C16</f>
        <v>40026</v>
      </c>
      <c r="N2" s="166"/>
      <c r="O2" s="166"/>
      <c r="P2" s="166"/>
      <c r="Q2" s="166"/>
      <c r="R2" s="166"/>
      <c r="S2" s="166"/>
      <c r="T2" s="166"/>
      <c r="U2" s="166"/>
      <c r="V2" s="166"/>
      <c r="W2" s="166"/>
      <c r="X2" s="25" t="s">
        <v>83</v>
      </c>
      <c r="Y2" s="231">
        <f>'入力表'!C17</f>
        <v>40055</v>
      </c>
      <c r="Z2" s="232"/>
      <c r="AA2" s="232"/>
      <c r="AB2" s="232"/>
      <c r="AC2" s="232"/>
      <c r="AD2" s="232"/>
      <c r="AE2" s="232"/>
      <c r="AF2" s="232"/>
      <c r="AG2" s="232"/>
      <c r="AH2" s="232"/>
      <c r="AI2" s="232"/>
      <c r="AJ2" s="236" t="s">
        <v>1</v>
      </c>
      <c r="AK2" s="237"/>
      <c r="AL2" s="237"/>
      <c r="AM2" s="237"/>
      <c r="AN2" s="237"/>
      <c r="AO2" s="237"/>
      <c r="AP2" s="237"/>
      <c r="AQ2" s="239" t="str">
        <f>'入力表'!C24</f>
        <v>○○○設計事務所</v>
      </c>
      <c r="AR2" s="239"/>
      <c r="AS2" s="239"/>
      <c r="AT2" s="239"/>
      <c r="AU2" s="239"/>
      <c r="AV2" s="239"/>
      <c r="AW2" s="239"/>
      <c r="AX2" s="239"/>
      <c r="AY2" s="239"/>
      <c r="AZ2" s="239"/>
      <c r="BA2" s="239"/>
      <c r="BB2" s="239"/>
      <c r="BC2" s="239"/>
      <c r="BD2" s="171"/>
      <c r="BE2" s="150" t="s">
        <v>3</v>
      </c>
      <c r="BF2" s="200"/>
      <c r="BG2" s="200"/>
      <c r="BH2" s="200"/>
      <c r="BI2" s="200"/>
      <c r="BJ2" s="200"/>
      <c r="BK2" s="200"/>
      <c r="BL2" s="191" t="str">
        <f>'入力表'!C27</f>
        <v>事務所ビル</v>
      </c>
      <c r="BM2" s="191"/>
      <c r="BN2" s="191"/>
      <c r="BO2" s="191"/>
      <c r="BP2" s="191"/>
      <c r="BQ2" s="191"/>
      <c r="BR2" s="191"/>
      <c r="BS2" s="191"/>
      <c r="BT2" s="191"/>
      <c r="BU2" s="151" t="s">
        <v>4</v>
      </c>
      <c r="BV2" s="151"/>
      <c r="BW2" s="151"/>
      <c r="BX2" s="151"/>
      <c r="BY2" s="151"/>
      <c r="BZ2" s="151"/>
      <c r="CA2" s="151"/>
      <c r="CB2" s="191" t="str">
        <f>'入力表'!C29</f>
        <v>150㎡</v>
      </c>
      <c r="CC2" s="191"/>
      <c r="CD2" s="191"/>
      <c r="CE2" s="191"/>
      <c r="CF2" s="191"/>
      <c r="CG2" s="191"/>
      <c r="CH2" s="191"/>
      <c r="CI2" s="191"/>
      <c r="CJ2" s="191"/>
      <c r="CK2" s="151" t="s">
        <v>6</v>
      </c>
      <c r="CL2" s="151"/>
      <c r="CM2" s="151"/>
      <c r="CN2" s="151"/>
      <c r="CO2" s="151"/>
      <c r="CP2" s="151"/>
      <c r="CQ2" s="151"/>
      <c r="CR2" s="191" t="str">
        <f>'入力表'!C31</f>
        <v>450㎡</v>
      </c>
      <c r="CS2" s="191"/>
      <c r="CT2" s="191"/>
      <c r="CU2" s="191"/>
      <c r="CV2" s="191"/>
      <c r="CW2" s="191"/>
      <c r="CX2" s="211"/>
      <c r="CY2" s="15"/>
      <c r="CZ2" s="15"/>
      <c r="DA2" s="15"/>
      <c r="DB2" s="15"/>
      <c r="DC2" s="15"/>
      <c r="DD2" s="15"/>
      <c r="DE2" s="15"/>
      <c r="DF2" s="15"/>
    </row>
    <row r="3" spans="1:110" s="16" customFormat="1" ht="21" customHeight="1">
      <c r="A3" s="251"/>
      <c r="B3" s="252"/>
      <c r="C3" s="252"/>
      <c r="D3" s="252"/>
      <c r="E3" s="252"/>
      <c r="F3" s="252"/>
      <c r="G3" s="252"/>
      <c r="H3" s="252"/>
      <c r="I3" s="150" t="s">
        <v>16</v>
      </c>
      <c r="J3" s="151"/>
      <c r="K3" s="151"/>
      <c r="L3" s="151"/>
      <c r="M3" s="50"/>
      <c r="N3" s="72"/>
      <c r="O3" s="269">
        <f>'入力表'!C10</f>
        <v>39965</v>
      </c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  <c r="AE3" s="168"/>
      <c r="AF3" s="168"/>
      <c r="AG3" s="168"/>
      <c r="AH3" s="168"/>
      <c r="AI3" s="270"/>
      <c r="AJ3" s="236" t="s">
        <v>2</v>
      </c>
      <c r="AK3" s="237"/>
      <c r="AL3" s="237"/>
      <c r="AM3" s="237"/>
      <c r="AN3" s="237"/>
      <c r="AO3" s="237"/>
      <c r="AP3" s="237"/>
      <c r="AQ3" s="239" t="str">
        <f>'入力表'!C25</f>
        <v>株式会社　ホームプランニング</v>
      </c>
      <c r="AR3" s="239"/>
      <c r="AS3" s="239"/>
      <c r="AT3" s="239"/>
      <c r="AU3" s="239"/>
      <c r="AV3" s="239"/>
      <c r="AW3" s="239"/>
      <c r="AX3" s="239"/>
      <c r="AY3" s="239"/>
      <c r="AZ3" s="239"/>
      <c r="BA3" s="239"/>
      <c r="BB3" s="239"/>
      <c r="BC3" s="239"/>
      <c r="BD3" s="171"/>
      <c r="BE3" s="150" t="s">
        <v>7</v>
      </c>
      <c r="BF3" s="200"/>
      <c r="BG3" s="200"/>
      <c r="BH3" s="200"/>
      <c r="BI3" s="200"/>
      <c r="BJ3" s="200"/>
      <c r="BK3" s="200"/>
      <c r="BL3" s="191" t="str">
        <f>'入力表'!C28</f>
        <v>RC造　４階建</v>
      </c>
      <c r="BM3" s="191"/>
      <c r="BN3" s="191"/>
      <c r="BO3" s="191"/>
      <c r="BP3" s="191"/>
      <c r="BQ3" s="191"/>
      <c r="BR3" s="191"/>
      <c r="BS3" s="191"/>
      <c r="BT3" s="191"/>
      <c r="BU3" s="151" t="s">
        <v>5</v>
      </c>
      <c r="BV3" s="151"/>
      <c r="BW3" s="151"/>
      <c r="BX3" s="151"/>
      <c r="BY3" s="151"/>
      <c r="BZ3" s="151"/>
      <c r="CA3" s="151"/>
      <c r="CB3" s="191" t="str">
        <f>'入力表'!C30</f>
        <v>100㎡</v>
      </c>
      <c r="CC3" s="191"/>
      <c r="CD3" s="191"/>
      <c r="CE3" s="191"/>
      <c r="CF3" s="191"/>
      <c r="CG3" s="191"/>
      <c r="CH3" s="191"/>
      <c r="CI3" s="191"/>
      <c r="CJ3" s="191"/>
      <c r="CK3" s="151" t="s">
        <v>8</v>
      </c>
      <c r="CL3" s="151"/>
      <c r="CM3" s="151"/>
      <c r="CN3" s="151"/>
      <c r="CO3" s="151"/>
      <c r="CP3" s="151"/>
      <c r="CQ3" s="151"/>
      <c r="CR3" s="191" t="str">
        <f>'入力表'!C32</f>
        <v>なし</v>
      </c>
      <c r="CS3" s="191"/>
      <c r="CT3" s="191"/>
      <c r="CU3" s="191"/>
      <c r="CV3" s="191"/>
      <c r="CW3" s="191"/>
      <c r="CX3" s="211"/>
      <c r="CY3" s="15"/>
      <c r="CZ3" s="15"/>
      <c r="DA3" s="15"/>
      <c r="DB3" s="15"/>
      <c r="DC3" s="15"/>
      <c r="DD3" s="15"/>
      <c r="DE3" s="15"/>
      <c r="DF3" s="15"/>
    </row>
    <row r="4" spans="1:110" s="16" customFormat="1" ht="17.25" customHeight="1">
      <c r="A4" s="127" t="s">
        <v>10</v>
      </c>
      <c r="B4" s="259"/>
      <c r="C4" s="259"/>
      <c r="D4" s="259"/>
      <c r="E4" s="259"/>
      <c r="F4" s="259"/>
      <c r="G4" s="259"/>
      <c r="H4" s="260"/>
      <c r="I4" s="136" t="s">
        <v>78</v>
      </c>
      <c r="J4" s="259"/>
      <c r="K4" s="259"/>
      <c r="L4" s="260"/>
      <c r="M4" s="256" t="s">
        <v>94</v>
      </c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7"/>
      <c r="AT4" s="257"/>
      <c r="AU4" s="257"/>
      <c r="AV4" s="257"/>
      <c r="AW4" s="257"/>
      <c r="AX4" s="257"/>
      <c r="AY4" s="257"/>
      <c r="AZ4" s="257"/>
      <c r="BA4" s="257"/>
      <c r="BB4" s="257"/>
      <c r="BC4" s="257"/>
      <c r="BD4" s="257"/>
      <c r="BE4" s="257"/>
      <c r="BF4" s="257"/>
      <c r="BG4" s="257"/>
      <c r="BH4" s="257"/>
      <c r="BI4" s="257"/>
      <c r="BJ4" s="257"/>
      <c r="BK4" s="257"/>
      <c r="BL4" s="257"/>
      <c r="BM4" s="257"/>
      <c r="BN4" s="257"/>
      <c r="BO4" s="257"/>
      <c r="BP4" s="257"/>
      <c r="BQ4" s="257"/>
      <c r="BR4" s="257"/>
      <c r="BS4" s="257"/>
      <c r="BT4" s="257"/>
      <c r="BU4" s="257"/>
      <c r="BV4" s="257"/>
      <c r="BW4" s="257"/>
      <c r="BX4" s="257"/>
      <c r="BY4" s="257"/>
      <c r="BZ4" s="257"/>
      <c r="CA4" s="257"/>
      <c r="CB4" s="257"/>
      <c r="CC4" s="257"/>
      <c r="CD4" s="257"/>
      <c r="CE4" s="257"/>
      <c r="CF4" s="257"/>
      <c r="CG4" s="257"/>
      <c r="CH4" s="257"/>
      <c r="CI4" s="258"/>
      <c r="CJ4" s="163" t="s">
        <v>95</v>
      </c>
      <c r="CK4" s="227"/>
      <c r="CL4" s="227"/>
      <c r="CM4" s="227"/>
      <c r="CN4" s="227"/>
      <c r="CO4" s="227"/>
      <c r="CP4" s="227"/>
      <c r="CQ4" s="227"/>
      <c r="CR4" s="227"/>
      <c r="CS4" s="227"/>
      <c r="CT4" s="227"/>
      <c r="CU4" s="227"/>
      <c r="CV4" s="227"/>
      <c r="CW4" s="227"/>
      <c r="CX4" s="228"/>
      <c r="CY4" s="15"/>
      <c r="CZ4" s="15"/>
      <c r="DA4" s="15"/>
      <c r="DB4" s="15"/>
      <c r="DC4" s="15"/>
      <c r="DD4" s="15"/>
      <c r="DE4" s="15"/>
      <c r="DF4" s="15"/>
    </row>
    <row r="5" spans="1:110" s="16" customFormat="1" ht="17.25" customHeight="1">
      <c r="A5" s="261"/>
      <c r="B5" s="262"/>
      <c r="C5" s="262"/>
      <c r="D5" s="262"/>
      <c r="E5" s="262"/>
      <c r="F5" s="262"/>
      <c r="G5" s="262"/>
      <c r="H5" s="263"/>
      <c r="I5" s="267"/>
      <c r="J5" s="262"/>
      <c r="K5" s="262"/>
      <c r="L5" s="263"/>
      <c r="M5" s="255" t="s">
        <v>23</v>
      </c>
      <c r="N5" s="100"/>
      <c r="O5" s="100"/>
      <c r="P5" s="100"/>
      <c r="Q5" s="100"/>
      <c r="R5" s="100"/>
      <c r="S5" s="100"/>
      <c r="T5" s="100"/>
      <c r="U5" s="100"/>
      <c r="V5" s="100"/>
      <c r="W5" s="100"/>
      <c r="X5" s="100"/>
      <c r="Y5" s="100"/>
      <c r="Z5" s="100"/>
      <c r="AA5" s="101"/>
      <c r="AB5" s="255" t="s">
        <v>24</v>
      </c>
      <c r="AC5" s="100"/>
      <c r="AD5" s="100"/>
      <c r="AE5" s="100"/>
      <c r="AF5" s="100"/>
      <c r="AG5" s="100"/>
      <c r="AH5" s="100"/>
      <c r="AI5" s="100"/>
      <c r="AJ5" s="100"/>
      <c r="AK5" s="100"/>
      <c r="AL5" s="100"/>
      <c r="AM5" s="100"/>
      <c r="AN5" s="100"/>
      <c r="AO5" s="100"/>
      <c r="AP5" s="101"/>
      <c r="AQ5" s="255" t="s">
        <v>91</v>
      </c>
      <c r="AR5" s="100"/>
      <c r="AS5" s="100"/>
      <c r="AT5" s="100"/>
      <c r="AU5" s="100"/>
      <c r="AV5" s="100"/>
      <c r="AW5" s="100"/>
      <c r="AX5" s="100"/>
      <c r="AY5" s="100"/>
      <c r="AZ5" s="100"/>
      <c r="BA5" s="100"/>
      <c r="BB5" s="100"/>
      <c r="BC5" s="100"/>
      <c r="BD5" s="100"/>
      <c r="BE5" s="101"/>
      <c r="BF5" s="255" t="s">
        <v>92</v>
      </c>
      <c r="BG5" s="100"/>
      <c r="BH5" s="100"/>
      <c r="BI5" s="100"/>
      <c r="BJ5" s="100"/>
      <c r="BK5" s="100"/>
      <c r="BL5" s="100"/>
      <c r="BM5" s="100"/>
      <c r="BN5" s="100"/>
      <c r="BO5" s="100"/>
      <c r="BP5" s="100"/>
      <c r="BQ5" s="100"/>
      <c r="BR5" s="100"/>
      <c r="BS5" s="100"/>
      <c r="BT5" s="101"/>
      <c r="BU5" s="255" t="s">
        <v>93</v>
      </c>
      <c r="BV5" s="100"/>
      <c r="BW5" s="100"/>
      <c r="BX5" s="100"/>
      <c r="BY5" s="100"/>
      <c r="BZ5" s="100"/>
      <c r="CA5" s="100"/>
      <c r="CB5" s="100"/>
      <c r="CC5" s="100"/>
      <c r="CD5" s="100"/>
      <c r="CE5" s="100"/>
      <c r="CF5" s="100"/>
      <c r="CG5" s="100"/>
      <c r="CH5" s="100"/>
      <c r="CI5" s="101"/>
      <c r="CJ5" s="255" t="s">
        <v>84</v>
      </c>
      <c r="CK5" s="100"/>
      <c r="CL5" s="100"/>
      <c r="CM5" s="100"/>
      <c r="CN5" s="100"/>
      <c r="CO5" s="100"/>
      <c r="CP5" s="100"/>
      <c r="CQ5" s="100"/>
      <c r="CR5" s="100"/>
      <c r="CS5" s="100"/>
      <c r="CT5" s="100"/>
      <c r="CU5" s="100"/>
      <c r="CV5" s="100"/>
      <c r="CW5" s="100"/>
      <c r="CX5" s="102"/>
      <c r="CY5" s="15"/>
      <c r="CZ5" s="15"/>
      <c r="DA5" s="15"/>
      <c r="DB5" s="15"/>
      <c r="DC5" s="15"/>
      <c r="DD5" s="15"/>
      <c r="DE5" s="15"/>
      <c r="DF5" s="15"/>
    </row>
    <row r="6" spans="1:110" ht="17.25" customHeight="1">
      <c r="A6" s="264"/>
      <c r="B6" s="265"/>
      <c r="C6" s="265"/>
      <c r="D6" s="265"/>
      <c r="E6" s="265"/>
      <c r="F6" s="265"/>
      <c r="G6" s="265"/>
      <c r="H6" s="266"/>
      <c r="I6" s="268"/>
      <c r="J6" s="265"/>
      <c r="K6" s="265"/>
      <c r="L6" s="266"/>
      <c r="M6" s="86">
        <v>1</v>
      </c>
      <c r="N6" s="86">
        <v>3</v>
      </c>
      <c r="O6" s="86">
        <v>5</v>
      </c>
      <c r="P6" s="86">
        <v>7</v>
      </c>
      <c r="Q6" s="86">
        <v>9</v>
      </c>
      <c r="R6" s="86">
        <v>11</v>
      </c>
      <c r="S6" s="86">
        <v>13</v>
      </c>
      <c r="T6" s="86">
        <v>15</v>
      </c>
      <c r="U6" s="86">
        <v>19</v>
      </c>
      <c r="V6" s="86">
        <v>21</v>
      </c>
      <c r="W6" s="86">
        <v>23</v>
      </c>
      <c r="X6" s="86">
        <v>25</v>
      </c>
      <c r="Y6" s="86">
        <v>27</v>
      </c>
      <c r="Z6" s="86">
        <v>29</v>
      </c>
      <c r="AA6" s="86">
        <v>31</v>
      </c>
      <c r="AB6" s="86">
        <v>1</v>
      </c>
      <c r="AC6" s="86">
        <v>3</v>
      </c>
      <c r="AD6" s="86">
        <v>5</v>
      </c>
      <c r="AE6" s="86">
        <v>7</v>
      </c>
      <c r="AF6" s="86">
        <v>9</v>
      </c>
      <c r="AG6" s="86">
        <v>11</v>
      </c>
      <c r="AH6" s="86">
        <v>13</v>
      </c>
      <c r="AI6" s="86">
        <v>15</v>
      </c>
      <c r="AJ6" s="86">
        <v>19</v>
      </c>
      <c r="AK6" s="86">
        <v>21</v>
      </c>
      <c r="AL6" s="86">
        <v>23</v>
      </c>
      <c r="AM6" s="86">
        <v>25</v>
      </c>
      <c r="AN6" s="86">
        <v>27</v>
      </c>
      <c r="AO6" s="86">
        <v>29</v>
      </c>
      <c r="AP6" s="86">
        <v>30</v>
      </c>
      <c r="AQ6" s="86">
        <v>1</v>
      </c>
      <c r="AR6" s="86">
        <v>3</v>
      </c>
      <c r="AS6" s="86">
        <v>5</v>
      </c>
      <c r="AT6" s="86">
        <v>7</v>
      </c>
      <c r="AU6" s="86">
        <v>9</v>
      </c>
      <c r="AV6" s="86">
        <v>11</v>
      </c>
      <c r="AW6" s="86">
        <v>13</v>
      </c>
      <c r="AX6" s="86">
        <v>15</v>
      </c>
      <c r="AY6" s="86">
        <v>19</v>
      </c>
      <c r="AZ6" s="86">
        <v>21</v>
      </c>
      <c r="BA6" s="86">
        <v>23</v>
      </c>
      <c r="BB6" s="86">
        <v>25</v>
      </c>
      <c r="BC6" s="86">
        <v>27</v>
      </c>
      <c r="BD6" s="86">
        <v>29</v>
      </c>
      <c r="BE6" s="86">
        <v>31</v>
      </c>
      <c r="BF6" s="86">
        <v>1</v>
      </c>
      <c r="BG6" s="86">
        <v>3</v>
      </c>
      <c r="BH6" s="86">
        <v>5</v>
      </c>
      <c r="BI6" s="86">
        <v>7</v>
      </c>
      <c r="BJ6" s="86">
        <v>9</v>
      </c>
      <c r="BK6" s="86">
        <v>11</v>
      </c>
      <c r="BL6" s="86">
        <v>13</v>
      </c>
      <c r="BM6" s="86">
        <v>15</v>
      </c>
      <c r="BN6" s="86">
        <v>19</v>
      </c>
      <c r="BO6" s="86">
        <v>21</v>
      </c>
      <c r="BP6" s="86">
        <v>23</v>
      </c>
      <c r="BQ6" s="86">
        <v>25</v>
      </c>
      <c r="BR6" s="86">
        <v>27</v>
      </c>
      <c r="BS6" s="86">
        <v>29</v>
      </c>
      <c r="BT6" s="86">
        <v>30</v>
      </c>
      <c r="BU6" s="86">
        <v>1</v>
      </c>
      <c r="BV6" s="86">
        <v>3</v>
      </c>
      <c r="BW6" s="86">
        <v>5</v>
      </c>
      <c r="BX6" s="86">
        <v>7</v>
      </c>
      <c r="BY6" s="86">
        <v>9</v>
      </c>
      <c r="BZ6" s="86">
        <v>11</v>
      </c>
      <c r="CA6" s="86">
        <v>13</v>
      </c>
      <c r="CB6" s="86">
        <v>15</v>
      </c>
      <c r="CC6" s="86">
        <v>19</v>
      </c>
      <c r="CD6" s="86">
        <v>21</v>
      </c>
      <c r="CE6" s="86">
        <v>23</v>
      </c>
      <c r="CF6" s="86">
        <v>25</v>
      </c>
      <c r="CG6" s="86">
        <v>27</v>
      </c>
      <c r="CH6" s="86">
        <v>29</v>
      </c>
      <c r="CI6" s="86">
        <v>31</v>
      </c>
      <c r="CJ6" s="86">
        <v>1</v>
      </c>
      <c r="CK6" s="86">
        <v>3</v>
      </c>
      <c r="CL6" s="86">
        <v>5</v>
      </c>
      <c r="CM6" s="86">
        <v>7</v>
      </c>
      <c r="CN6" s="86">
        <v>9</v>
      </c>
      <c r="CO6" s="86">
        <v>11</v>
      </c>
      <c r="CP6" s="86">
        <v>13</v>
      </c>
      <c r="CQ6" s="86">
        <v>15</v>
      </c>
      <c r="CR6" s="86">
        <v>19</v>
      </c>
      <c r="CS6" s="86">
        <v>21</v>
      </c>
      <c r="CT6" s="86">
        <v>23</v>
      </c>
      <c r="CU6" s="86">
        <v>25</v>
      </c>
      <c r="CV6" s="86">
        <v>27</v>
      </c>
      <c r="CW6" s="86">
        <v>29</v>
      </c>
      <c r="CX6" s="87">
        <v>31</v>
      </c>
      <c r="CY6" s="15"/>
      <c r="CZ6" s="15"/>
      <c r="DA6" s="15"/>
      <c r="DB6" s="15"/>
      <c r="DC6" s="15"/>
      <c r="DD6" s="15"/>
      <c r="DE6" s="15"/>
      <c r="DF6" s="4"/>
    </row>
    <row r="7" spans="1:110" ht="18" customHeight="1">
      <c r="A7" s="114"/>
      <c r="B7" s="115"/>
      <c r="C7" s="115"/>
      <c r="D7" s="115"/>
      <c r="E7" s="115"/>
      <c r="F7" s="115"/>
      <c r="G7" s="115"/>
      <c r="H7" s="115"/>
      <c r="I7" s="120"/>
      <c r="J7" s="121"/>
      <c r="K7" s="121"/>
      <c r="L7" s="121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6"/>
      <c r="AN7" s="26"/>
      <c r="AO7" s="26"/>
      <c r="AP7" s="26"/>
      <c r="AQ7" s="26"/>
      <c r="AR7" s="26"/>
      <c r="AS7" s="26"/>
      <c r="AT7" s="26"/>
      <c r="AU7" s="26"/>
      <c r="AV7" s="26"/>
      <c r="AW7" s="26"/>
      <c r="AX7" s="26"/>
      <c r="AY7" s="26"/>
      <c r="AZ7" s="26"/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6"/>
      <c r="CC7" s="26"/>
      <c r="CD7" s="26"/>
      <c r="CE7" s="26"/>
      <c r="CF7" s="26"/>
      <c r="CG7" s="26"/>
      <c r="CH7" s="26"/>
      <c r="CI7" s="26"/>
      <c r="CJ7" s="26"/>
      <c r="CK7" s="26"/>
      <c r="CL7" s="26"/>
      <c r="CM7" s="26"/>
      <c r="CN7" s="26"/>
      <c r="CO7" s="26"/>
      <c r="CP7" s="26"/>
      <c r="CQ7" s="26"/>
      <c r="CR7" s="26"/>
      <c r="CS7" s="26"/>
      <c r="CT7" s="26"/>
      <c r="CU7" s="26"/>
      <c r="CV7" s="26"/>
      <c r="CW7" s="26"/>
      <c r="CX7" s="48"/>
      <c r="CY7" s="22"/>
      <c r="CZ7" s="22"/>
      <c r="DA7" s="22"/>
      <c r="DB7" s="22"/>
      <c r="DC7" s="22"/>
      <c r="DD7" s="22"/>
      <c r="DE7" s="4"/>
      <c r="DF7" s="4"/>
    </row>
    <row r="8" spans="1:110" ht="6" customHeight="1">
      <c r="A8" s="117"/>
      <c r="B8" s="118"/>
      <c r="C8" s="118"/>
      <c r="D8" s="118"/>
      <c r="E8" s="118"/>
      <c r="F8" s="118"/>
      <c r="G8" s="118"/>
      <c r="H8" s="118"/>
      <c r="I8" s="123"/>
      <c r="J8" s="118"/>
      <c r="K8" s="118"/>
      <c r="L8" s="118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49"/>
      <c r="CY8" s="22"/>
      <c r="CZ8" s="22"/>
      <c r="DA8" s="22"/>
      <c r="DB8" s="22"/>
      <c r="DC8" s="22"/>
      <c r="DD8" s="22"/>
      <c r="DE8" s="4"/>
      <c r="DF8" s="4"/>
    </row>
    <row r="9" spans="1:110" ht="18" customHeight="1">
      <c r="A9" s="114"/>
      <c r="B9" s="115"/>
      <c r="C9" s="115"/>
      <c r="D9" s="115"/>
      <c r="E9" s="115"/>
      <c r="F9" s="115"/>
      <c r="G9" s="115"/>
      <c r="H9" s="115"/>
      <c r="I9" s="120"/>
      <c r="J9" s="121"/>
      <c r="K9" s="121"/>
      <c r="L9" s="121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6"/>
      <c r="AR9" s="26"/>
      <c r="AS9" s="26"/>
      <c r="AT9" s="26"/>
      <c r="AU9" s="26"/>
      <c r="AV9" s="26"/>
      <c r="AW9" s="26"/>
      <c r="AX9" s="26"/>
      <c r="AY9" s="26"/>
      <c r="AZ9" s="26"/>
      <c r="BA9" s="26"/>
      <c r="BB9" s="26"/>
      <c r="BC9" s="26"/>
      <c r="BD9" s="26"/>
      <c r="BE9" s="26"/>
      <c r="BF9" s="26"/>
      <c r="BG9" s="26"/>
      <c r="BH9" s="26"/>
      <c r="BI9" s="26"/>
      <c r="BJ9" s="26"/>
      <c r="BK9" s="26"/>
      <c r="BL9" s="26"/>
      <c r="BM9" s="26"/>
      <c r="BN9" s="26"/>
      <c r="BO9" s="26"/>
      <c r="BP9" s="26"/>
      <c r="BQ9" s="26"/>
      <c r="BR9" s="26"/>
      <c r="BS9" s="26"/>
      <c r="BT9" s="26"/>
      <c r="BU9" s="26"/>
      <c r="BV9" s="26"/>
      <c r="BW9" s="26"/>
      <c r="BX9" s="26"/>
      <c r="BY9" s="26"/>
      <c r="BZ9" s="26"/>
      <c r="CA9" s="26"/>
      <c r="CB9" s="26"/>
      <c r="CC9" s="26"/>
      <c r="CD9" s="26"/>
      <c r="CE9" s="26"/>
      <c r="CF9" s="26"/>
      <c r="CG9" s="26"/>
      <c r="CH9" s="26"/>
      <c r="CI9" s="26"/>
      <c r="CJ9" s="26"/>
      <c r="CK9" s="26"/>
      <c r="CL9" s="26"/>
      <c r="CM9" s="26"/>
      <c r="CN9" s="26"/>
      <c r="CO9" s="26"/>
      <c r="CP9" s="26"/>
      <c r="CQ9" s="26"/>
      <c r="CR9" s="26"/>
      <c r="CS9" s="26"/>
      <c r="CT9" s="26"/>
      <c r="CU9" s="26"/>
      <c r="CV9" s="26"/>
      <c r="CW9" s="26"/>
      <c r="CX9" s="48"/>
      <c r="CY9" s="22"/>
      <c r="CZ9" s="22"/>
      <c r="DA9" s="22"/>
      <c r="DB9" s="22"/>
      <c r="DC9" s="22"/>
      <c r="DD9" s="22"/>
      <c r="DE9" s="4"/>
      <c r="DF9" s="4"/>
    </row>
    <row r="10" spans="1:110" ht="6" customHeight="1">
      <c r="A10" s="117"/>
      <c r="B10" s="118"/>
      <c r="C10" s="118"/>
      <c r="D10" s="118"/>
      <c r="E10" s="118"/>
      <c r="F10" s="118"/>
      <c r="G10" s="118"/>
      <c r="H10" s="118"/>
      <c r="I10" s="123"/>
      <c r="J10" s="118"/>
      <c r="K10" s="118"/>
      <c r="L10" s="118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49"/>
      <c r="CY10" s="22"/>
      <c r="CZ10" s="22"/>
      <c r="DA10" s="22"/>
      <c r="DB10" s="22"/>
      <c r="DC10" s="22"/>
      <c r="DD10" s="22"/>
      <c r="DE10" s="4"/>
      <c r="DF10" s="4"/>
    </row>
    <row r="11" spans="1:110" ht="18" customHeight="1">
      <c r="A11" s="114"/>
      <c r="B11" s="115"/>
      <c r="C11" s="115"/>
      <c r="D11" s="115"/>
      <c r="E11" s="115"/>
      <c r="F11" s="115"/>
      <c r="G11" s="115"/>
      <c r="H11" s="115"/>
      <c r="I11" s="120"/>
      <c r="J11" s="121"/>
      <c r="K11" s="121"/>
      <c r="L11" s="121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26"/>
      <c r="AL11" s="26"/>
      <c r="AM11" s="26"/>
      <c r="AN11" s="26"/>
      <c r="AO11" s="26"/>
      <c r="AP11" s="26"/>
      <c r="AQ11" s="26"/>
      <c r="AR11" s="26"/>
      <c r="AS11" s="26"/>
      <c r="AT11" s="26"/>
      <c r="AU11" s="26"/>
      <c r="AV11" s="26"/>
      <c r="AW11" s="26"/>
      <c r="AX11" s="26"/>
      <c r="AY11" s="26"/>
      <c r="AZ11" s="26"/>
      <c r="BA11" s="26"/>
      <c r="BB11" s="26"/>
      <c r="BC11" s="26"/>
      <c r="BD11" s="26"/>
      <c r="BE11" s="26"/>
      <c r="BF11" s="26"/>
      <c r="BG11" s="26"/>
      <c r="BH11" s="26"/>
      <c r="BI11" s="26"/>
      <c r="BJ11" s="26"/>
      <c r="BK11" s="26"/>
      <c r="BL11" s="26"/>
      <c r="BM11" s="26"/>
      <c r="BN11" s="26"/>
      <c r="BO11" s="26"/>
      <c r="BP11" s="26"/>
      <c r="BQ11" s="26"/>
      <c r="BR11" s="26"/>
      <c r="BS11" s="26"/>
      <c r="BT11" s="26"/>
      <c r="BU11" s="26"/>
      <c r="BV11" s="26"/>
      <c r="BW11" s="26"/>
      <c r="BX11" s="26"/>
      <c r="BY11" s="26"/>
      <c r="BZ11" s="26"/>
      <c r="CA11" s="26"/>
      <c r="CB11" s="26"/>
      <c r="CC11" s="26"/>
      <c r="CD11" s="26"/>
      <c r="CE11" s="26"/>
      <c r="CF11" s="26"/>
      <c r="CG11" s="26"/>
      <c r="CH11" s="26"/>
      <c r="CI11" s="26"/>
      <c r="CJ11" s="26"/>
      <c r="CK11" s="26"/>
      <c r="CL11" s="26"/>
      <c r="CM11" s="26"/>
      <c r="CN11" s="26"/>
      <c r="CO11" s="26"/>
      <c r="CP11" s="26"/>
      <c r="CQ11" s="26"/>
      <c r="CR11" s="26"/>
      <c r="CS11" s="26"/>
      <c r="CT11" s="26"/>
      <c r="CU11" s="26"/>
      <c r="CV11" s="26"/>
      <c r="CW11" s="26"/>
      <c r="CX11" s="48"/>
      <c r="CY11" s="22"/>
      <c r="CZ11" s="22"/>
      <c r="DA11" s="22"/>
      <c r="DB11" s="22"/>
      <c r="DC11" s="22"/>
      <c r="DD11" s="22"/>
      <c r="DE11" s="4"/>
      <c r="DF11" s="4"/>
    </row>
    <row r="12" spans="1:110" ht="6" customHeight="1">
      <c r="A12" s="117"/>
      <c r="B12" s="118"/>
      <c r="C12" s="118"/>
      <c r="D12" s="118"/>
      <c r="E12" s="118"/>
      <c r="F12" s="118"/>
      <c r="G12" s="118"/>
      <c r="H12" s="118"/>
      <c r="I12" s="123"/>
      <c r="J12" s="118"/>
      <c r="K12" s="118"/>
      <c r="L12" s="118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49"/>
      <c r="CY12" s="22"/>
      <c r="CZ12" s="22"/>
      <c r="DA12" s="22"/>
      <c r="DB12" s="22"/>
      <c r="DC12" s="22"/>
      <c r="DD12" s="22"/>
      <c r="DE12" s="4"/>
      <c r="DF12" s="4"/>
    </row>
    <row r="13" spans="1:110" ht="18" customHeight="1">
      <c r="A13" s="114"/>
      <c r="B13" s="115"/>
      <c r="C13" s="115"/>
      <c r="D13" s="115"/>
      <c r="E13" s="115"/>
      <c r="F13" s="115"/>
      <c r="G13" s="115"/>
      <c r="H13" s="115"/>
      <c r="I13" s="120"/>
      <c r="J13" s="121"/>
      <c r="K13" s="121"/>
      <c r="L13" s="121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48"/>
      <c r="CY13" s="22"/>
      <c r="CZ13" s="22"/>
      <c r="DA13" s="22"/>
      <c r="DB13" s="22"/>
      <c r="DC13" s="22"/>
      <c r="DD13" s="22"/>
      <c r="DE13" s="4"/>
      <c r="DF13" s="4"/>
    </row>
    <row r="14" spans="1:110" ht="6" customHeight="1">
      <c r="A14" s="117"/>
      <c r="B14" s="118"/>
      <c r="C14" s="118"/>
      <c r="D14" s="118"/>
      <c r="E14" s="118"/>
      <c r="F14" s="118"/>
      <c r="G14" s="118"/>
      <c r="H14" s="118"/>
      <c r="I14" s="123"/>
      <c r="J14" s="118"/>
      <c r="K14" s="118"/>
      <c r="L14" s="118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49"/>
      <c r="CY14" s="22"/>
      <c r="CZ14" s="22"/>
      <c r="DA14" s="22"/>
      <c r="DB14" s="22"/>
      <c r="DC14" s="22"/>
      <c r="DD14" s="22"/>
      <c r="DE14" s="4"/>
      <c r="DF14" s="4"/>
    </row>
    <row r="15" spans="1:110" ht="18" customHeight="1">
      <c r="A15" s="114"/>
      <c r="B15" s="115"/>
      <c r="C15" s="115"/>
      <c r="D15" s="115"/>
      <c r="E15" s="115"/>
      <c r="F15" s="115"/>
      <c r="G15" s="115"/>
      <c r="H15" s="115"/>
      <c r="I15" s="120"/>
      <c r="J15" s="121"/>
      <c r="K15" s="121"/>
      <c r="L15" s="121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6"/>
      <c r="AR15" s="26"/>
      <c r="AS15" s="26"/>
      <c r="AT15" s="26"/>
      <c r="AU15" s="26"/>
      <c r="AV15" s="26"/>
      <c r="AW15" s="26"/>
      <c r="AX15" s="26"/>
      <c r="AY15" s="26"/>
      <c r="AZ15" s="26"/>
      <c r="BA15" s="26"/>
      <c r="BB15" s="26"/>
      <c r="BC15" s="26"/>
      <c r="BD15" s="26"/>
      <c r="BE15" s="26"/>
      <c r="BF15" s="26"/>
      <c r="BG15" s="26"/>
      <c r="BH15" s="26"/>
      <c r="BI15" s="26"/>
      <c r="BJ15" s="26"/>
      <c r="BK15" s="26"/>
      <c r="BL15" s="26"/>
      <c r="BM15" s="26"/>
      <c r="BN15" s="26"/>
      <c r="BO15" s="26"/>
      <c r="BP15" s="26"/>
      <c r="BQ15" s="26"/>
      <c r="BR15" s="26"/>
      <c r="BS15" s="26"/>
      <c r="BT15" s="26"/>
      <c r="BU15" s="26"/>
      <c r="BV15" s="26"/>
      <c r="BW15" s="26"/>
      <c r="BX15" s="26"/>
      <c r="BY15" s="26"/>
      <c r="BZ15" s="26"/>
      <c r="CA15" s="26"/>
      <c r="CB15" s="26"/>
      <c r="CC15" s="26"/>
      <c r="CD15" s="26"/>
      <c r="CE15" s="26"/>
      <c r="CF15" s="26"/>
      <c r="CG15" s="26"/>
      <c r="CH15" s="26"/>
      <c r="CI15" s="26"/>
      <c r="CJ15" s="26"/>
      <c r="CK15" s="26"/>
      <c r="CL15" s="26"/>
      <c r="CM15" s="26"/>
      <c r="CN15" s="26"/>
      <c r="CO15" s="26"/>
      <c r="CP15" s="26"/>
      <c r="CQ15" s="26"/>
      <c r="CR15" s="26"/>
      <c r="CS15" s="26"/>
      <c r="CT15" s="26"/>
      <c r="CU15" s="26"/>
      <c r="CV15" s="26"/>
      <c r="CW15" s="26"/>
      <c r="CX15" s="48"/>
      <c r="CY15" s="22"/>
      <c r="CZ15" s="22"/>
      <c r="DA15" s="22"/>
      <c r="DB15" s="22"/>
      <c r="DC15" s="22"/>
      <c r="DD15" s="22"/>
      <c r="DE15" s="4"/>
      <c r="DF15" s="4"/>
    </row>
    <row r="16" spans="1:110" ht="6" customHeight="1">
      <c r="A16" s="117"/>
      <c r="B16" s="118"/>
      <c r="C16" s="118"/>
      <c r="D16" s="118"/>
      <c r="E16" s="118"/>
      <c r="F16" s="118"/>
      <c r="G16" s="118"/>
      <c r="H16" s="118"/>
      <c r="I16" s="123"/>
      <c r="J16" s="118"/>
      <c r="K16" s="118"/>
      <c r="L16" s="118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49"/>
      <c r="CY16" s="22"/>
      <c r="CZ16" s="22"/>
      <c r="DA16" s="22"/>
      <c r="DB16" s="22"/>
      <c r="DC16" s="22"/>
      <c r="DD16" s="22"/>
      <c r="DE16" s="4"/>
      <c r="DF16" s="4"/>
    </row>
    <row r="17" spans="1:110" ht="18" customHeight="1">
      <c r="A17" s="114"/>
      <c r="B17" s="115"/>
      <c r="C17" s="115"/>
      <c r="D17" s="115"/>
      <c r="E17" s="115"/>
      <c r="F17" s="115"/>
      <c r="G17" s="115"/>
      <c r="H17" s="115"/>
      <c r="I17" s="120"/>
      <c r="J17" s="121"/>
      <c r="K17" s="121"/>
      <c r="L17" s="121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6"/>
      <c r="BT17" s="26"/>
      <c r="BU17" s="26"/>
      <c r="BV17" s="26"/>
      <c r="BW17" s="26"/>
      <c r="BX17" s="26"/>
      <c r="BY17" s="26"/>
      <c r="BZ17" s="26"/>
      <c r="CA17" s="26"/>
      <c r="CB17" s="26"/>
      <c r="CC17" s="26"/>
      <c r="CD17" s="26"/>
      <c r="CE17" s="26"/>
      <c r="CF17" s="26"/>
      <c r="CG17" s="26"/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/>
      <c r="CX17" s="48"/>
      <c r="CY17" s="22"/>
      <c r="CZ17" s="22"/>
      <c r="DA17" s="22"/>
      <c r="DB17" s="22"/>
      <c r="DC17" s="22"/>
      <c r="DD17" s="22"/>
      <c r="DE17" s="4"/>
      <c r="DF17" s="4"/>
    </row>
    <row r="18" spans="1:110" ht="6" customHeight="1">
      <c r="A18" s="117"/>
      <c r="B18" s="118"/>
      <c r="C18" s="118"/>
      <c r="D18" s="118"/>
      <c r="E18" s="118"/>
      <c r="F18" s="118"/>
      <c r="G18" s="118"/>
      <c r="H18" s="118"/>
      <c r="I18" s="123"/>
      <c r="J18" s="118"/>
      <c r="K18" s="118"/>
      <c r="L18" s="118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49"/>
      <c r="CY18" s="22"/>
      <c r="CZ18" s="22"/>
      <c r="DA18" s="22"/>
      <c r="DB18" s="22"/>
      <c r="DC18" s="22"/>
      <c r="DD18" s="22"/>
      <c r="DE18" s="4"/>
      <c r="DF18" s="4"/>
    </row>
    <row r="19" spans="1:110" ht="18" customHeight="1">
      <c r="A19" s="114"/>
      <c r="B19" s="115"/>
      <c r="C19" s="115"/>
      <c r="D19" s="115"/>
      <c r="E19" s="115"/>
      <c r="F19" s="115"/>
      <c r="G19" s="115"/>
      <c r="H19" s="115"/>
      <c r="I19" s="120"/>
      <c r="J19" s="121"/>
      <c r="K19" s="121"/>
      <c r="L19" s="121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48"/>
      <c r="CY19" s="22"/>
      <c r="CZ19" s="22"/>
      <c r="DA19" s="22"/>
      <c r="DB19" s="22"/>
      <c r="DC19" s="22"/>
      <c r="DD19" s="22"/>
      <c r="DE19" s="4"/>
      <c r="DF19" s="4"/>
    </row>
    <row r="20" spans="1:110" ht="6" customHeight="1">
      <c r="A20" s="117"/>
      <c r="B20" s="118"/>
      <c r="C20" s="118"/>
      <c r="D20" s="118"/>
      <c r="E20" s="118"/>
      <c r="F20" s="118"/>
      <c r="G20" s="118"/>
      <c r="H20" s="118"/>
      <c r="I20" s="123"/>
      <c r="J20" s="118"/>
      <c r="K20" s="118"/>
      <c r="L20" s="118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7"/>
      <c r="AY20" s="27"/>
      <c r="AZ20" s="27"/>
      <c r="BA20" s="27"/>
      <c r="BB20" s="27"/>
      <c r="BC20" s="27"/>
      <c r="BD20" s="27"/>
      <c r="BE20" s="27"/>
      <c r="BF20" s="27"/>
      <c r="BG20" s="27"/>
      <c r="BH20" s="27"/>
      <c r="BI20" s="27"/>
      <c r="BJ20" s="27"/>
      <c r="BK20" s="27"/>
      <c r="BL20" s="27"/>
      <c r="BM20" s="27"/>
      <c r="BN20" s="27"/>
      <c r="BO20" s="27"/>
      <c r="BP20" s="27"/>
      <c r="BQ20" s="27"/>
      <c r="BR20" s="27"/>
      <c r="BS20" s="27"/>
      <c r="BT20" s="27"/>
      <c r="BU20" s="27"/>
      <c r="BV20" s="27"/>
      <c r="BW20" s="27"/>
      <c r="BX20" s="27"/>
      <c r="BY20" s="27"/>
      <c r="BZ20" s="27"/>
      <c r="CA20" s="27"/>
      <c r="CB20" s="27"/>
      <c r="CC20" s="27"/>
      <c r="CD20" s="27"/>
      <c r="CE20" s="27"/>
      <c r="CF20" s="27"/>
      <c r="CG20" s="27"/>
      <c r="CH20" s="27"/>
      <c r="CI20" s="27"/>
      <c r="CJ20" s="27"/>
      <c r="CK20" s="27"/>
      <c r="CL20" s="27"/>
      <c r="CM20" s="27"/>
      <c r="CN20" s="27"/>
      <c r="CO20" s="27"/>
      <c r="CP20" s="27"/>
      <c r="CQ20" s="27"/>
      <c r="CR20" s="27"/>
      <c r="CS20" s="27"/>
      <c r="CT20" s="27"/>
      <c r="CU20" s="27"/>
      <c r="CV20" s="27"/>
      <c r="CW20" s="27"/>
      <c r="CX20" s="49"/>
      <c r="CY20" s="22"/>
      <c r="CZ20" s="22"/>
      <c r="DA20" s="22"/>
      <c r="DB20" s="22"/>
      <c r="DC20" s="22"/>
      <c r="DD20" s="22"/>
      <c r="DE20" s="4"/>
      <c r="DF20" s="4"/>
    </row>
    <row r="21" spans="1:110" ht="18" customHeight="1">
      <c r="A21" s="114"/>
      <c r="B21" s="115"/>
      <c r="C21" s="115"/>
      <c r="D21" s="115"/>
      <c r="E21" s="115"/>
      <c r="F21" s="115"/>
      <c r="G21" s="115"/>
      <c r="H21" s="115"/>
      <c r="I21" s="120"/>
      <c r="J21" s="121"/>
      <c r="K21" s="121"/>
      <c r="L21" s="121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48"/>
      <c r="CY21" s="22"/>
      <c r="CZ21" s="22"/>
      <c r="DA21" s="22"/>
      <c r="DB21" s="22"/>
      <c r="DC21" s="22"/>
      <c r="DD21" s="22"/>
      <c r="DE21" s="4"/>
      <c r="DF21" s="4"/>
    </row>
    <row r="22" spans="1:110" ht="6" customHeight="1">
      <c r="A22" s="117"/>
      <c r="B22" s="118"/>
      <c r="C22" s="118"/>
      <c r="D22" s="118"/>
      <c r="E22" s="118"/>
      <c r="F22" s="118"/>
      <c r="G22" s="118"/>
      <c r="H22" s="118"/>
      <c r="I22" s="123"/>
      <c r="J22" s="118"/>
      <c r="K22" s="118"/>
      <c r="L22" s="118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7"/>
      <c r="CT22" s="27"/>
      <c r="CU22" s="27"/>
      <c r="CV22" s="27"/>
      <c r="CW22" s="27"/>
      <c r="CX22" s="49"/>
      <c r="CY22" s="22"/>
      <c r="CZ22" s="22"/>
      <c r="DA22" s="22"/>
      <c r="DB22" s="22"/>
      <c r="DC22" s="22"/>
      <c r="DD22" s="22"/>
      <c r="DE22" s="4"/>
      <c r="DF22" s="4"/>
    </row>
    <row r="23" spans="1:110" ht="18" customHeight="1">
      <c r="A23" s="114"/>
      <c r="B23" s="115"/>
      <c r="C23" s="115"/>
      <c r="D23" s="115"/>
      <c r="E23" s="115"/>
      <c r="F23" s="115"/>
      <c r="G23" s="115"/>
      <c r="H23" s="115"/>
      <c r="I23" s="120"/>
      <c r="J23" s="121"/>
      <c r="K23" s="121"/>
      <c r="L23" s="121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6"/>
      <c r="AO23" s="26"/>
      <c r="AP23" s="26"/>
      <c r="AQ23" s="26"/>
      <c r="AR23" s="26"/>
      <c r="AS23" s="26"/>
      <c r="AT23" s="26"/>
      <c r="AU23" s="26"/>
      <c r="AV23" s="26"/>
      <c r="AW23" s="26"/>
      <c r="AX23" s="26"/>
      <c r="AY23" s="26"/>
      <c r="AZ23" s="26"/>
      <c r="BA23" s="26"/>
      <c r="BB23" s="26"/>
      <c r="BC23" s="26"/>
      <c r="BD23" s="26"/>
      <c r="BE23" s="26"/>
      <c r="BF23" s="26"/>
      <c r="BG23" s="26"/>
      <c r="BH23" s="26"/>
      <c r="BI23" s="26"/>
      <c r="BJ23" s="26"/>
      <c r="BK23" s="26"/>
      <c r="BL23" s="26"/>
      <c r="BM23" s="26"/>
      <c r="BN23" s="26"/>
      <c r="BO23" s="26"/>
      <c r="BP23" s="26"/>
      <c r="BQ23" s="26"/>
      <c r="BR23" s="26"/>
      <c r="BS23" s="26"/>
      <c r="BT23" s="26"/>
      <c r="BU23" s="26"/>
      <c r="BV23" s="26"/>
      <c r="BW23" s="26"/>
      <c r="BX23" s="26"/>
      <c r="BY23" s="26"/>
      <c r="BZ23" s="26"/>
      <c r="CA23" s="26"/>
      <c r="CB23" s="26"/>
      <c r="CC23" s="26"/>
      <c r="CD23" s="26"/>
      <c r="CE23" s="26"/>
      <c r="CF23" s="26"/>
      <c r="CG23" s="26"/>
      <c r="CH23" s="26"/>
      <c r="CI23" s="26"/>
      <c r="CJ23" s="26"/>
      <c r="CK23" s="26"/>
      <c r="CL23" s="26"/>
      <c r="CM23" s="26"/>
      <c r="CN23" s="26"/>
      <c r="CO23" s="26"/>
      <c r="CP23" s="26"/>
      <c r="CQ23" s="26"/>
      <c r="CR23" s="26"/>
      <c r="CS23" s="26"/>
      <c r="CT23" s="26"/>
      <c r="CU23" s="26"/>
      <c r="CV23" s="26"/>
      <c r="CW23" s="26"/>
      <c r="CX23" s="48"/>
      <c r="CY23" s="22"/>
      <c r="CZ23" s="22"/>
      <c r="DA23" s="22"/>
      <c r="DB23" s="22"/>
      <c r="DC23" s="22"/>
      <c r="DD23" s="22"/>
      <c r="DE23" s="4"/>
      <c r="DF23" s="4"/>
    </row>
    <row r="24" spans="1:110" ht="6" customHeight="1">
      <c r="A24" s="117"/>
      <c r="B24" s="118"/>
      <c r="C24" s="118"/>
      <c r="D24" s="118"/>
      <c r="E24" s="118"/>
      <c r="F24" s="118"/>
      <c r="G24" s="118"/>
      <c r="H24" s="118"/>
      <c r="I24" s="123"/>
      <c r="J24" s="118"/>
      <c r="K24" s="118"/>
      <c r="L24" s="118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27"/>
      <c r="AN24" s="27"/>
      <c r="AO24" s="27"/>
      <c r="AP24" s="27"/>
      <c r="AQ24" s="27"/>
      <c r="AR24" s="27"/>
      <c r="AS24" s="27"/>
      <c r="AT24" s="27"/>
      <c r="AU24" s="27"/>
      <c r="AV24" s="27"/>
      <c r="AW24" s="27"/>
      <c r="AX24" s="27"/>
      <c r="AY24" s="27"/>
      <c r="AZ24" s="27"/>
      <c r="BA24" s="27"/>
      <c r="BB24" s="27"/>
      <c r="BC24" s="27"/>
      <c r="BD24" s="27"/>
      <c r="BE24" s="27"/>
      <c r="BF24" s="27"/>
      <c r="BG24" s="27"/>
      <c r="BH24" s="27"/>
      <c r="BI24" s="27"/>
      <c r="BJ24" s="27"/>
      <c r="BK24" s="27"/>
      <c r="BL24" s="27"/>
      <c r="BM24" s="27"/>
      <c r="BN24" s="27"/>
      <c r="BO24" s="27"/>
      <c r="BP24" s="27"/>
      <c r="BQ24" s="27"/>
      <c r="BR24" s="27"/>
      <c r="BS24" s="27"/>
      <c r="BT24" s="27"/>
      <c r="BU24" s="27"/>
      <c r="BV24" s="27"/>
      <c r="BW24" s="27"/>
      <c r="BX24" s="27"/>
      <c r="BY24" s="27"/>
      <c r="BZ24" s="27"/>
      <c r="CA24" s="27"/>
      <c r="CB24" s="27"/>
      <c r="CC24" s="27"/>
      <c r="CD24" s="27"/>
      <c r="CE24" s="27"/>
      <c r="CF24" s="27"/>
      <c r="CG24" s="27"/>
      <c r="CH24" s="27"/>
      <c r="CI24" s="27"/>
      <c r="CJ24" s="27"/>
      <c r="CK24" s="27"/>
      <c r="CL24" s="27"/>
      <c r="CM24" s="27"/>
      <c r="CN24" s="27"/>
      <c r="CO24" s="27"/>
      <c r="CP24" s="27"/>
      <c r="CQ24" s="27"/>
      <c r="CR24" s="27"/>
      <c r="CS24" s="27"/>
      <c r="CT24" s="27"/>
      <c r="CU24" s="27"/>
      <c r="CV24" s="27"/>
      <c r="CW24" s="27"/>
      <c r="CX24" s="49"/>
      <c r="CY24" s="22"/>
      <c r="CZ24" s="22"/>
      <c r="DA24" s="22"/>
      <c r="DB24" s="22"/>
      <c r="DC24" s="22"/>
      <c r="DD24" s="22"/>
      <c r="DE24" s="4"/>
      <c r="DF24" s="4"/>
    </row>
    <row r="25" spans="1:110" ht="18" customHeight="1">
      <c r="A25" s="114"/>
      <c r="B25" s="115"/>
      <c r="C25" s="115"/>
      <c r="D25" s="115"/>
      <c r="E25" s="115"/>
      <c r="F25" s="115"/>
      <c r="G25" s="115"/>
      <c r="H25" s="115"/>
      <c r="I25" s="120"/>
      <c r="J25" s="121"/>
      <c r="K25" s="121"/>
      <c r="L25" s="121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  <c r="AH25" s="26"/>
      <c r="AI25" s="26"/>
      <c r="AJ25" s="26"/>
      <c r="AK25" s="26"/>
      <c r="AL25" s="26"/>
      <c r="AM25" s="26"/>
      <c r="AN25" s="26"/>
      <c r="AO25" s="26"/>
      <c r="AP25" s="26"/>
      <c r="AQ25" s="26"/>
      <c r="AR25" s="26"/>
      <c r="AS25" s="26"/>
      <c r="AT25" s="26"/>
      <c r="AU25" s="26"/>
      <c r="AV25" s="26"/>
      <c r="AW25" s="26"/>
      <c r="AX25" s="26"/>
      <c r="AY25" s="26"/>
      <c r="AZ25" s="26"/>
      <c r="BA25" s="26"/>
      <c r="BB25" s="26"/>
      <c r="BC25" s="26"/>
      <c r="BD25" s="26"/>
      <c r="BE25" s="26"/>
      <c r="BF25" s="26"/>
      <c r="BG25" s="26"/>
      <c r="BH25" s="26"/>
      <c r="BI25" s="26"/>
      <c r="BJ25" s="26"/>
      <c r="BK25" s="26"/>
      <c r="BL25" s="26"/>
      <c r="BM25" s="26"/>
      <c r="BN25" s="26"/>
      <c r="BO25" s="26"/>
      <c r="BP25" s="26"/>
      <c r="BQ25" s="26"/>
      <c r="BR25" s="26"/>
      <c r="BS25" s="26"/>
      <c r="BT25" s="26"/>
      <c r="BU25" s="26"/>
      <c r="BV25" s="26"/>
      <c r="BW25" s="26"/>
      <c r="BX25" s="26"/>
      <c r="BY25" s="26"/>
      <c r="BZ25" s="26"/>
      <c r="CA25" s="26"/>
      <c r="CB25" s="26"/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48"/>
      <c r="CY25" s="22"/>
      <c r="CZ25" s="22"/>
      <c r="DA25" s="22"/>
      <c r="DB25" s="22"/>
      <c r="DC25" s="22"/>
      <c r="DD25" s="22"/>
      <c r="DE25" s="4"/>
      <c r="DF25" s="4"/>
    </row>
    <row r="26" spans="1:110" ht="6" customHeight="1">
      <c r="A26" s="117"/>
      <c r="B26" s="118"/>
      <c r="C26" s="118"/>
      <c r="D26" s="118"/>
      <c r="E26" s="118"/>
      <c r="F26" s="118"/>
      <c r="G26" s="118"/>
      <c r="H26" s="118"/>
      <c r="I26" s="123"/>
      <c r="J26" s="118"/>
      <c r="K26" s="118"/>
      <c r="L26" s="118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  <c r="AH26" s="27"/>
      <c r="AI26" s="27"/>
      <c r="AJ26" s="27"/>
      <c r="AK26" s="27"/>
      <c r="AL26" s="27"/>
      <c r="AM26" s="27"/>
      <c r="AN26" s="27"/>
      <c r="AO26" s="27"/>
      <c r="AP26" s="27"/>
      <c r="AQ26" s="27"/>
      <c r="AR26" s="27"/>
      <c r="AS26" s="27"/>
      <c r="AT26" s="27"/>
      <c r="AU26" s="27"/>
      <c r="AV26" s="27"/>
      <c r="AW26" s="27"/>
      <c r="AX26" s="27"/>
      <c r="AY26" s="27"/>
      <c r="AZ26" s="27"/>
      <c r="BA26" s="27"/>
      <c r="BB26" s="27"/>
      <c r="BC26" s="27"/>
      <c r="BD26" s="27"/>
      <c r="BE26" s="27"/>
      <c r="BF26" s="27"/>
      <c r="BG26" s="27"/>
      <c r="BH26" s="27"/>
      <c r="BI26" s="27"/>
      <c r="BJ26" s="27"/>
      <c r="BK26" s="27"/>
      <c r="BL26" s="27"/>
      <c r="BM26" s="27"/>
      <c r="BN26" s="27"/>
      <c r="BO26" s="27"/>
      <c r="BP26" s="27"/>
      <c r="BQ26" s="27"/>
      <c r="BR26" s="27"/>
      <c r="BS26" s="27"/>
      <c r="BT26" s="27"/>
      <c r="BU26" s="27"/>
      <c r="BV26" s="27"/>
      <c r="BW26" s="27"/>
      <c r="BX26" s="27"/>
      <c r="BY26" s="27"/>
      <c r="BZ26" s="27"/>
      <c r="CA26" s="27"/>
      <c r="CB26" s="27"/>
      <c r="CC26" s="27"/>
      <c r="CD26" s="27"/>
      <c r="CE26" s="27"/>
      <c r="CF26" s="27"/>
      <c r="CG26" s="27"/>
      <c r="CH26" s="27"/>
      <c r="CI26" s="27"/>
      <c r="CJ26" s="27"/>
      <c r="CK26" s="27"/>
      <c r="CL26" s="27"/>
      <c r="CM26" s="27"/>
      <c r="CN26" s="27"/>
      <c r="CO26" s="27"/>
      <c r="CP26" s="27"/>
      <c r="CQ26" s="27"/>
      <c r="CR26" s="27"/>
      <c r="CS26" s="27"/>
      <c r="CT26" s="27"/>
      <c r="CU26" s="27"/>
      <c r="CV26" s="27"/>
      <c r="CW26" s="27"/>
      <c r="CX26" s="49"/>
      <c r="CY26" s="22"/>
      <c r="CZ26" s="22"/>
      <c r="DA26" s="22"/>
      <c r="DB26" s="22"/>
      <c r="DC26" s="22"/>
      <c r="DD26" s="22"/>
      <c r="DE26" s="4"/>
      <c r="DF26" s="4"/>
    </row>
    <row r="27" spans="1:110" ht="18" customHeight="1">
      <c r="A27" s="114"/>
      <c r="B27" s="115"/>
      <c r="C27" s="115"/>
      <c r="D27" s="115"/>
      <c r="E27" s="115"/>
      <c r="F27" s="115"/>
      <c r="G27" s="115"/>
      <c r="H27" s="115"/>
      <c r="I27" s="120"/>
      <c r="J27" s="121"/>
      <c r="K27" s="121"/>
      <c r="L27" s="121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/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/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/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/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/>
      <c r="CX27" s="48"/>
      <c r="CY27" s="22"/>
      <c r="CZ27" s="22"/>
      <c r="DA27" s="22"/>
      <c r="DB27" s="22"/>
      <c r="DC27" s="22"/>
      <c r="DD27" s="22"/>
      <c r="DE27" s="4"/>
      <c r="DF27" s="4"/>
    </row>
    <row r="28" spans="1:110" ht="6" customHeight="1">
      <c r="A28" s="117"/>
      <c r="B28" s="118"/>
      <c r="C28" s="118"/>
      <c r="D28" s="118"/>
      <c r="E28" s="118"/>
      <c r="F28" s="118"/>
      <c r="G28" s="118"/>
      <c r="H28" s="118"/>
      <c r="I28" s="123"/>
      <c r="J28" s="118"/>
      <c r="K28" s="118"/>
      <c r="L28" s="118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  <c r="AH28" s="27"/>
      <c r="AI28" s="27"/>
      <c r="AJ28" s="27"/>
      <c r="AK28" s="27"/>
      <c r="AL28" s="27"/>
      <c r="AM28" s="27"/>
      <c r="AN28" s="27"/>
      <c r="AO28" s="27"/>
      <c r="AP28" s="27"/>
      <c r="AQ28" s="27"/>
      <c r="AR28" s="27"/>
      <c r="AS28" s="27"/>
      <c r="AT28" s="27"/>
      <c r="AU28" s="27"/>
      <c r="AV28" s="27"/>
      <c r="AW28" s="27"/>
      <c r="AX28" s="27"/>
      <c r="AY28" s="27"/>
      <c r="AZ28" s="27"/>
      <c r="BA28" s="27"/>
      <c r="BB28" s="27"/>
      <c r="BC28" s="27"/>
      <c r="BD28" s="27"/>
      <c r="BE28" s="27"/>
      <c r="BF28" s="27"/>
      <c r="BG28" s="27"/>
      <c r="BH28" s="27"/>
      <c r="BI28" s="27"/>
      <c r="BJ28" s="27"/>
      <c r="BK28" s="27"/>
      <c r="BL28" s="27"/>
      <c r="BM28" s="27"/>
      <c r="BN28" s="27"/>
      <c r="BO28" s="27"/>
      <c r="BP28" s="27"/>
      <c r="BQ28" s="27"/>
      <c r="BR28" s="27"/>
      <c r="BS28" s="27"/>
      <c r="BT28" s="27"/>
      <c r="BU28" s="27"/>
      <c r="BV28" s="27"/>
      <c r="BW28" s="27"/>
      <c r="BX28" s="27"/>
      <c r="BY28" s="27"/>
      <c r="BZ28" s="27"/>
      <c r="CA28" s="27"/>
      <c r="CB28" s="27"/>
      <c r="CC28" s="27"/>
      <c r="CD28" s="27"/>
      <c r="CE28" s="27"/>
      <c r="CF28" s="27"/>
      <c r="CG28" s="27"/>
      <c r="CH28" s="27"/>
      <c r="CI28" s="27"/>
      <c r="CJ28" s="27"/>
      <c r="CK28" s="27"/>
      <c r="CL28" s="27"/>
      <c r="CM28" s="27"/>
      <c r="CN28" s="27"/>
      <c r="CO28" s="27"/>
      <c r="CP28" s="27"/>
      <c r="CQ28" s="27"/>
      <c r="CR28" s="27"/>
      <c r="CS28" s="27"/>
      <c r="CT28" s="27"/>
      <c r="CU28" s="27"/>
      <c r="CV28" s="27"/>
      <c r="CW28" s="27"/>
      <c r="CX28" s="49"/>
      <c r="CY28" s="22"/>
      <c r="CZ28" s="22"/>
      <c r="DA28" s="22"/>
      <c r="DB28" s="22"/>
      <c r="DC28" s="22"/>
      <c r="DD28" s="22"/>
      <c r="DE28" s="4"/>
      <c r="DF28" s="4"/>
    </row>
    <row r="29" spans="1:110" ht="18" customHeight="1">
      <c r="A29" s="114"/>
      <c r="B29" s="115"/>
      <c r="C29" s="115"/>
      <c r="D29" s="115"/>
      <c r="E29" s="115"/>
      <c r="F29" s="115"/>
      <c r="G29" s="115"/>
      <c r="H29" s="115"/>
      <c r="I29" s="120"/>
      <c r="J29" s="121"/>
      <c r="K29" s="121"/>
      <c r="L29" s="121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  <c r="AH29" s="26"/>
      <c r="AI29" s="26"/>
      <c r="AJ29" s="26"/>
      <c r="AK29" s="26"/>
      <c r="AL29" s="26"/>
      <c r="AM29" s="26"/>
      <c r="AN29" s="26"/>
      <c r="AO29" s="26"/>
      <c r="AP29" s="26"/>
      <c r="AQ29" s="26"/>
      <c r="AR29" s="26"/>
      <c r="AS29" s="26"/>
      <c r="AT29" s="26"/>
      <c r="AU29" s="26"/>
      <c r="AV29" s="26"/>
      <c r="AW29" s="26"/>
      <c r="AX29" s="26"/>
      <c r="AY29" s="26"/>
      <c r="AZ29" s="26"/>
      <c r="BA29" s="26"/>
      <c r="BB29" s="26"/>
      <c r="BC29" s="26"/>
      <c r="BD29" s="26"/>
      <c r="BE29" s="26"/>
      <c r="BF29" s="26"/>
      <c r="BG29" s="26"/>
      <c r="BH29" s="26"/>
      <c r="BI29" s="26"/>
      <c r="BJ29" s="26"/>
      <c r="BK29" s="26"/>
      <c r="BL29" s="26"/>
      <c r="BM29" s="26"/>
      <c r="BN29" s="26"/>
      <c r="BO29" s="26"/>
      <c r="BP29" s="26"/>
      <c r="BQ29" s="26"/>
      <c r="BR29" s="26"/>
      <c r="BS29" s="26"/>
      <c r="BT29" s="26"/>
      <c r="BU29" s="26"/>
      <c r="BV29" s="26"/>
      <c r="BW29" s="26"/>
      <c r="BX29" s="26"/>
      <c r="BY29" s="26"/>
      <c r="BZ29" s="26"/>
      <c r="CA29" s="26"/>
      <c r="CB29" s="26"/>
      <c r="CC29" s="26"/>
      <c r="CD29" s="26"/>
      <c r="CE29" s="26"/>
      <c r="CF29" s="26"/>
      <c r="CG29" s="26"/>
      <c r="CH29" s="26"/>
      <c r="CI29" s="26"/>
      <c r="CJ29" s="26"/>
      <c r="CK29" s="26"/>
      <c r="CL29" s="26"/>
      <c r="CM29" s="26"/>
      <c r="CN29" s="26"/>
      <c r="CO29" s="26"/>
      <c r="CP29" s="26"/>
      <c r="CQ29" s="26"/>
      <c r="CR29" s="26"/>
      <c r="CS29" s="26"/>
      <c r="CT29" s="26"/>
      <c r="CU29" s="26"/>
      <c r="CV29" s="26"/>
      <c r="CW29" s="26"/>
      <c r="CX29" s="48"/>
      <c r="CY29" s="22"/>
      <c r="CZ29" s="22"/>
      <c r="DA29" s="22"/>
      <c r="DB29" s="22"/>
      <c r="DC29" s="22"/>
      <c r="DD29" s="22"/>
      <c r="DE29" s="4"/>
      <c r="DF29" s="4"/>
    </row>
    <row r="30" spans="1:110" ht="6" customHeight="1">
      <c r="A30" s="117"/>
      <c r="B30" s="118"/>
      <c r="C30" s="118"/>
      <c r="D30" s="118"/>
      <c r="E30" s="118"/>
      <c r="F30" s="118"/>
      <c r="G30" s="118"/>
      <c r="H30" s="118"/>
      <c r="I30" s="123"/>
      <c r="J30" s="118"/>
      <c r="K30" s="118"/>
      <c r="L30" s="118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  <c r="AH30" s="27"/>
      <c r="AI30" s="27"/>
      <c r="AJ30" s="27"/>
      <c r="AK30" s="27"/>
      <c r="AL30" s="27"/>
      <c r="AM30" s="27"/>
      <c r="AN30" s="27"/>
      <c r="AO30" s="27"/>
      <c r="AP30" s="27"/>
      <c r="AQ30" s="27"/>
      <c r="AR30" s="27"/>
      <c r="AS30" s="27"/>
      <c r="AT30" s="27"/>
      <c r="AU30" s="27"/>
      <c r="AV30" s="27"/>
      <c r="AW30" s="27"/>
      <c r="AX30" s="27"/>
      <c r="AY30" s="27"/>
      <c r="AZ30" s="27"/>
      <c r="BA30" s="27"/>
      <c r="BB30" s="27"/>
      <c r="BC30" s="27"/>
      <c r="BD30" s="27"/>
      <c r="BE30" s="27"/>
      <c r="BF30" s="27"/>
      <c r="BG30" s="27"/>
      <c r="BH30" s="27"/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49"/>
      <c r="CY30" s="22"/>
      <c r="CZ30" s="22"/>
      <c r="DA30" s="22"/>
      <c r="DB30" s="22"/>
      <c r="DC30" s="22"/>
      <c r="DD30" s="22"/>
      <c r="DE30" s="4"/>
      <c r="DF30" s="4"/>
    </row>
    <row r="31" spans="1:110" ht="18" customHeight="1">
      <c r="A31" s="114"/>
      <c r="B31" s="115"/>
      <c r="C31" s="115"/>
      <c r="D31" s="115"/>
      <c r="E31" s="115"/>
      <c r="F31" s="115"/>
      <c r="G31" s="115"/>
      <c r="H31" s="115"/>
      <c r="I31" s="120"/>
      <c r="J31" s="121"/>
      <c r="K31" s="121"/>
      <c r="L31" s="121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26"/>
      <c r="AR31" s="26"/>
      <c r="AS31" s="26"/>
      <c r="AT31" s="26"/>
      <c r="AU31" s="26"/>
      <c r="AV31" s="26"/>
      <c r="AW31" s="26"/>
      <c r="AX31" s="26"/>
      <c r="AY31" s="26"/>
      <c r="AZ31" s="26"/>
      <c r="BA31" s="26"/>
      <c r="BB31" s="26"/>
      <c r="BC31" s="26"/>
      <c r="BD31" s="26"/>
      <c r="BE31" s="26"/>
      <c r="BF31" s="26"/>
      <c r="BG31" s="26"/>
      <c r="BH31" s="26"/>
      <c r="BI31" s="26"/>
      <c r="BJ31" s="26"/>
      <c r="BK31" s="26"/>
      <c r="BL31" s="26"/>
      <c r="BM31" s="26"/>
      <c r="BN31" s="26"/>
      <c r="BO31" s="26"/>
      <c r="BP31" s="26"/>
      <c r="BQ31" s="26"/>
      <c r="BR31" s="26"/>
      <c r="BS31" s="26"/>
      <c r="BT31" s="26"/>
      <c r="BU31" s="26"/>
      <c r="BV31" s="26"/>
      <c r="BW31" s="26"/>
      <c r="BX31" s="26"/>
      <c r="BY31" s="26"/>
      <c r="BZ31" s="26"/>
      <c r="CA31" s="26"/>
      <c r="CB31" s="26"/>
      <c r="CC31" s="26"/>
      <c r="CD31" s="26"/>
      <c r="CE31" s="26"/>
      <c r="CF31" s="26"/>
      <c r="CG31" s="26"/>
      <c r="CH31" s="26"/>
      <c r="CI31" s="26"/>
      <c r="CJ31" s="26"/>
      <c r="CK31" s="26"/>
      <c r="CL31" s="26"/>
      <c r="CM31" s="26"/>
      <c r="CN31" s="26"/>
      <c r="CO31" s="26"/>
      <c r="CP31" s="26"/>
      <c r="CQ31" s="26"/>
      <c r="CR31" s="26"/>
      <c r="CS31" s="26"/>
      <c r="CT31" s="26"/>
      <c r="CU31" s="26"/>
      <c r="CV31" s="26"/>
      <c r="CW31" s="26"/>
      <c r="CX31" s="48"/>
      <c r="CY31" s="22"/>
      <c r="CZ31" s="22"/>
      <c r="DA31" s="22"/>
      <c r="DB31" s="22"/>
      <c r="DC31" s="22"/>
      <c r="DD31" s="22"/>
      <c r="DE31" s="4"/>
      <c r="DF31" s="4"/>
    </row>
    <row r="32" spans="1:110" ht="6" customHeight="1">
      <c r="A32" s="117"/>
      <c r="B32" s="118"/>
      <c r="C32" s="118"/>
      <c r="D32" s="118"/>
      <c r="E32" s="118"/>
      <c r="F32" s="118"/>
      <c r="G32" s="118"/>
      <c r="H32" s="118"/>
      <c r="I32" s="123"/>
      <c r="J32" s="118"/>
      <c r="K32" s="118"/>
      <c r="L32" s="118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27"/>
      <c r="AM32" s="27"/>
      <c r="AN32" s="27"/>
      <c r="AO32" s="27"/>
      <c r="AP32" s="27"/>
      <c r="AQ32" s="27"/>
      <c r="AR32" s="27"/>
      <c r="AS32" s="27"/>
      <c r="AT32" s="27"/>
      <c r="AU32" s="27"/>
      <c r="AV32" s="27"/>
      <c r="AW32" s="27"/>
      <c r="AX32" s="27"/>
      <c r="AY32" s="27"/>
      <c r="AZ32" s="27"/>
      <c r="BA32" s="27"/>
      <c r="BB32" s="27"/>
      <c r="BC32" s="27"/>
      <c r="BD32" s="27"/>
      <c r="BE32" s="27"/>
      <c r="BF32" s="27"/>
      <c r="BG32" s="27"/>
      <c r="BH32" s="27"/>
      <c r="BI32" s="27"/>
      <c r="BJ32" s="27"/>
      <c r="BK32" s="27"/>
      <c r="BL32" s="27"/>
      <c r="BM32" s="27"/>
      <c r="BN32" s="27"/>
      <c r="BO32" s="27"/>
      <c r="BP32" s="27"/>
      <c r="BQ32" s="27"/>
      <c r="BR32" s="27"/>
      <c r="BS32" s="27"/>
      <c r="BT32" s="27"/>
      <c r="BU32" s="27"/>
      <c r="BV32" s="27"/>
      <c r="BW32" s="27"/>
      <c r="BX32" s="27"/>
      <c r="BY32" s="27"/>
      <c r="BZ32" s="27"/>
      <c r="CA32" s="27"/>
      <c r="CB32" s="27"/>
      <c r="CC32" s="27"/>
      <c r="CD32" s="27"/>
      <c r="CE32" s="27"/>
      <c r="CF32" s="27"/>
      <c r="CG32" s="27"/>
      <c r="CH32" s="27"/>
      <c r="CI32" s="27"/>
      <c r="CJ32" s="27"/>
      <c r="CK32" s="27"/>
      <c r="CL32" s="27"/>
      <c r="CM32" s="27"/>
      <c r="CN32" s="27"/>
      <c r="CO32" s="27"/>
      <c r="CP32" s="27"/>
      <c r="CQ32" s="27"/>
      <c r="CR32" s="27"/>
      <c r="CS32" s="27"/>
      <c r="CT32" s="27"/>
      <c r="CU32" s="27"/>
      <c r="CV32" s="27"/>
      <c r="CW32" s="27"/>
      <c r="CX32" s="49"/>
      <c r="CY32" s="22"/>
      <c r="CZ32" s="22"/>
      <c r="DA32" s="22"/>
      <c r="DB32" s="22"/>
      <c r="DC32" s="22"/>
      <c r="DD32" s="22"/>
      <c r="DE32" s="4"/>
      <c r="DF32" s="4"/>
    </row>
    <row r="33" spans="1:110" ht="18" customHeight="1">
      <c r="A33" s="114"/>
      <c r="B33" s="115"/>
      <c r="C33" s="115"/>
      <c r="D33" s="115"/>
      <c r="E33" s="115"/>
      <c r="F33" s="115"/>
      <c r="G33" s="115"/>
      <c r="H33" s="115"/>
      <c r="I33" s="120"/>
      <c r="J33" s="121"/>
      <c r="K33" s="121"/>
      <c r="L33" s="121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26"/>
      <c r="AB33" s="26"/>
      <c r="AC33" s="26"/>
      <c r="AD33" s="26"/>
      <c r="AE33" s="26"/>
      <c r="AF33" s="26"/>
      <c r="AG33" s="26"/>
      <c r="AH33" s="26"/>
      <c r="AI33" s="26"/>
      <c r="AJ33" s="26"/>
      <c r="AK33" s="26"/>
      <c r="AL33" s="26"/>
      <c r="AM33" s="26"/>
      <c r="AN33" s="26"/>
      <c r="AO33" s="26"/>
      <c r="AP33" s="26"/>
      <c r="AQ33" s="26"/>
      <c r="AR33" s="26"/>
      <c r="AS33" s="26"/>
      <c r="AT33" s="26"/>
      <c r="AU33" s="26"/>
      <c r="AV33" s="26"/>
      <c r="AW33" s="26"/>
      <c r="AX33" s="26"/>
      <c r="AY33" s="26"/>
      <c r="AZ33" s="26"/>
      <c r="BA33" s="26"/>
      <c r="BB33" s="26"/>
      <c r="BC33" s="26"/>
      <c r="BD33" s="26"/>
      <c r="BE33" s="26"/>
      <c r="BF33" s="26"/>
      <c r="BG33" s="26"/>
      <c r="BH33" s="26"/>
      <c r="BI33" s="26"/>
      <c r="BJ33" s="26"/>
      <c r="BK33" s="26"/>
      <c r="BL33" s="26"/>
      <c r="BM33" s="26"/>
      <c r="BN33" s="26"/>
      <c r="BO33" s="26"/>
      <c r="BP33" s="26"/>
      <c r="BQ33" s="26"/>
      <c r="BR33" s="26"/>
      <c r="BS33" s="26"/>
      <c r="BT33" s="26"/>
      <c r="BU33" s="26"/>
      <c r="BV33" s="26"/>
      <c r="BW33" s="26"/>
      <c r="BX33" s="26"/>
      <c r="BY33" s="26"/>
      <c r="BZ33" s="26"/>
      <c r="CA33" s="26"/>
      <c r="CB33" s="26"/>
      <c r="CC33" s="26"/>
      <c r="CD33" s="26"/>
      <c r="CE33" s="26"/>
      <c r="CF33" s="26"/>
      <c r="CG33" s="26"/>
      <c r="CH33" s="26"/>
      <c r="CI33" s="26"/>
      <c r="CJ33" s="26"/>
      <c r="CK33" s="26"/>
      <c r="CL33" s="26"/>
      <c r="CM33" s="26"/>
      <c r="CN33" s="26"/>
      <c r="CO33" s="26"/>
      <c r="CP33" s="26"/>
      <c r="CQ33" s="26"/>
      <c r="CR33" s="26"/>
      <c r="CS33" s="26"/>
      <c r="CT33" s="26"/>
      <c r="CU33" s="26"/>
      <c r="CV33" s="26"/>
      <c r="CW33" s="26"/>
      <c r="CX33" s="48"/>
      <c r="CY33" s="22"/>
      <c r="CZ33" s="22"/>
      <c r="DA33" s="22"/>
      <c r="DB33" s="22"/>
      <c r="DC33" s="22"/>
      <c r="DD33" s="22"/>
      <c r="DE33" s="4"/>
      <c r="DF33" s="4"/>
    </row>
    <row r="34" spans="1:110" ht="6" customHeight="1">
      <c r="A34" s="117"/>
      <c r="B34" s="118"/>
      <c r="C34" s="118"/>
      <c r="D34" s="118"/>
      <c r="E34" s="118"/>
      <c r="F34" s="118"/>
      <c r="G34" s="118"/>
      <c r="H34" s="118"/>
      <c r="I34" s="123"/>
      <c r="J34" s="118"/>
      <c r="K34" s="118"/>
      <c r="L34" s="118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27"/>
      <c r="X34" s="27"/>
      <c r="Y34" s="27"/>
      <c r="Z34" s="27"/>
      <c r="AA34" s="27"/>
      <c r="AB34" s="27"/>
      <c r="AC34" s="27"/>
      <c r="AD34" s="27"/>
      <c r="AE34" s="27"/>
      <c r="AF34" s="27"/>
      <c r="AG34" s="27"/>
      <c r="AH34" s="27"/>
      <c r="AI34" s="27"/>
      <c r="AJ34" s="27"/>
      <c r="AK34" s="27"/>
      <c r="AL34" s="27"/>
      <c r="AM34" s="27"/>
      <c r="AN34" s="27"/>
      <c r="AO34" s="27"/>
      <c r="AP34" s="27"/>
      <c r="AQ34" s="27"/>
      <c r="AR34" s="27"/>
      <c r="AS34" s="27"/>
      <c r="AT34" s="27"/>
      <c r="AU34" s="27"/>
      <c r="AV34" s="27"/>
      <c r="AW34" s="27"/>
      <c r="AX34" s="27"/>
      <c r="AY34" s="27"/>
      <c r="AZ34" s="27"/>
      <c r="BA34" s="27"/>
      <c r="BB34" s="27"/>
      <c r="BC34" s="27"/>
      <c r="BD34" s="27"/>
      <c r="BE34" s="27"/>
      <c r="BF34" s="27"/>
      <c r="BG34" s="27"/>
      <c r="BH34" s="27"/>
      <c r="BI34" s="27"/>
      <c r="BJ34" s="27"/>
      <c r="BK34" s="27"/>
      <c r="BL34" s="27"/>
      <c r="BM34" s="27"/>
      <c r="BN34" s="27"/>
      <c r="BO34" s="27"/>
      <c r="BP34" s="27"/>
      <c r="BQ34" s="27"/>
      <c r="BR34" s="27"/>
      <c r="BS34" s="27"/>
      <c r="BT34" s="27"/>
      <c r="BU34" s="27"/>
      <c r="BV34" s="27"/>
      <c r="BW34" s="27"/>
      <c r="BX34" s="27"/>
      <c r="BY34" s="27"/>
      <c r="BZ34" s="27"/>
      <c r="CA34" s="27"/>
      <c r="CB34" s="27"/>
      <c r="CC34" s="27"/>
      <c r="CD34" s="27"/>
      <c r="CE34" s="27"/>
      <c r="CF34" s="27"/>
      <c r="CG34" s="27"/>
      <c r="CH34" s="27"/>
      <c r="CI34" s="27"/>
      <c r="CJ34" s="27"/>
      <c r="CK34" s="27"/>
      <c r="CL34" s="27"/>
      <c r="CM34" s="27"/>
      <c r="CN34" s="27"/>
      <c r="CO34" s="27"/>
      <c r="CP34" s="27"/>
      <c r="CQ34" s="27"/>
      <c r="CR34" s="27"/>
      <c r="CS34" s="27"/>
      <c r="CT34" s="27"/>
      <c r="CU34" s="27"/>
      <c r="CV34" s="27"/>
      <c r="CW34" s="27"/>
      <c r="CX34" s="49"/>
      <c r="CY34" s="22"/>
      <c r="CZ34" s="22"/>
      <c r="DA34" s="22"/>
      <c r="DB34" s="22"/>
      <c r="DC34" s="22"/>
      <c r="DD34" s="22"/>
      <c r="DE34" s="4"/>
      <c r="DF34" s="4"/>
    </row>
    <row r="35" spans="1:110" ht="18" customHeight="1">
      <c r="A35" s="114"/>
      <c r="B35" s="115"/>
      <c r="C35" s="115"/>
      <c r="D35" s="115"/>
      <c r="E35" s="115"/>
      <c r="F35" s="115"/>
      <c r="G35" s="115"/>
      <c r="H35" s="115"/>
      <c r="I35" s="120"/>
      <c r="J35" s="121"/>
      <c r="K35" s="121"/>
      <c r="L35" s="121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48"/>
      <c r="CY35" s="22"/>
      <c r="CZ35" s="22"/>
      <c r="DA35" s="22"/>
      <c r="DB35" s="22"/>
      <c r="DC35" s="22"/>
      <c r="DD35" s="22"/>
      <c r="DE35" s="4"/>
      <c r="DF35" s="4"/>
    </row>
    <row r="36" spans="1:110" ht="6" customHeight="1">
      <c r="A36" s="117"/>
      <c r="B36" s="118"/>
      <c r="C36" s="118"/>
      <c r="D36" s="118"/>
      <c r="E36" s="118"/>
      <c r="F36" s="118"/>
      <c r="G36" s="118"/>
      <c r="H36" s="118"/>
      <c r="I36" s="123"/>
      <c r="J36" s="118"/>
      <c r="K36" s="118"/>
      <c r="L36" s="118"/>
      <c r="M36" s="2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49"/>
      <c r="CY36" s="22"/>
      <c r="CZ36" s="22"/>
      <c r="DA36" s="22"/>
      <c r="DB36" s="22"/>
      <c r="DC36" s="22"/>
      <c r="DD36" s="22"/>
      <c r="DE36" s="4"/>
      <c r="DF36" s="4"/>
    </row>
    <row r="37" spans="1:110" ht="18" customHeight="1">
      <c r="A37" s="114"/>
      <c r="B37" s="115"/>
      <c r="C37" s="115"/>
      <c r="D37" s="115"/>
      <c r="E37" s="115"/>
      <c r="F37" s="115"/>
      <c r="G37" s="115"/>
      <c r="H37" s="115"/>
      <c r="I37" s="120"/>
      <c r="J37" s="121"/>
      <c r="K37" s="121"/>
      <c r="L37" s="121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26"/>
      <c r="AE37" s="26"/>
      <c r="AF37" s="26"/>
      <c r="AG37" s="26"/>
      <c r="AH37" s="26"/>
      <c r="AI37" s="26"/>
      <c r="AJ37" s="26"/>
      <c r="AK37" s="26"/>
      <c r="AL37" s="26"/>
      <c r="AM37" s="26"/>
      <c r="AN37" s="26"/>
      <c r="AO37" s="26"/>
      <c r="AP37" s="26"/>
      <c r="AQ37" s="26"/>
      <c r="AR37" s="26"/>
      <c r="AS37" s="26"/>
      <c r="AT37" s="26"/>
      <c r="AU37" s="26"/>
      <c r="AV37" s="26"/>
      <c r="AW37" s="26"/>
      <c r="AX37" s="26"/>
      <c r="AY37" s="26"/>
      <c r="AZ37" s="26"/>
      <c r="BA37" s="26"/>
      <c r="BB37" s="26"/>
      <c r="BC37" s="26"/>
      <c r="BD37" s="26"/>
      <c r="BE37" s="26"/>
      <c r="BF37" s="26"/>
      <c r="BG37" s="26"/>
      <c r="BH37" s="26"/>
      <c r="BI37" s="26"/>
      <c r="BJ37" s="26"/>
      <c r="BK37" s="26"/>
      <c r="BL37" s="26"/>
      <c r="BM37" s="26"/>
      <c r="BN37" s="26"/>
      <c r="BO37" s="26"/>
      <c r="BP37" s="26"/>
      <c r="BQ37" s="26"/>
      <c r="BR37" s="26"/>
      <c r="BS37" s="26"/>
      <c r="BT37" s="26"/>
      <c r="BU37" s="26"/>
      <c r="BV37" s="26"/>
      <c r="BW37" s="26"/>
      <c r="BX37" s="26"/>
      <c r="BY37" s="26"/>
      <c r="BZ37" s="26"/>
      <c r="CA37" s="26"/>
      <c r="CB37" s="26"/>
      <c r="CC37" s="26"/>
      <c r="CD37" s="26"/>
      <c r="CE37" s="26"/>
      <c r="CF37" s="26"/>
      <c r="CG37" s="26"/>
      <c r="CH37" s="26"/>
      <c r="CI37" s="26"/>
      <c r="CJ37" s="26"/>
      <c r="CK37" s="26"/>
      <c r="CL37" s="26"/>
      <c r="CM37" s="26"/>
      <c r="CN37" s="26"/>
      <c r="CO37" s="26"/>
      <c r="CP37" s="26"/>
      <c r="CQ37" s="26"/>
      <c r="CR37" s="26"/>
      <c r="CS37" s="26"/>
      <c r="CT37" s="26"/>
      <c r="CU37" s="26"/>
      <c r="CV37" s="26"/>
      <c r="CW37" s="26"/>
      <c r="CX37" s="48"/>
      <c r="CY37" s="22"/>
      <c r="CZ37" s="22"/>
      <c r="DA37" s="22"/>
      <c r="DB37" s="22"/>
      <c r="DC37" s="22"/>
      <c r="DD37" s="22"/>
      <c r="DE37" s="4"/>
      <c r="DF37" s="4"/>
    </row>
    <row r="38" spans="1:110" ht="6" customHeight="1">
      <c r="A38" s="117"/>
      <c r="B38" s="118"/>
      <c r="C38" s="118"/>
      <c r="D38" s="118"/>
      <c r="E38" s="118"/>
      <c r="F38" s="118"/>
      <c r="G38" s="118"/>
      <c r="H38" s="118"/>
      <c r="I38" s="123"/>
      <c r="J38" s="118"/>
      <c r="K38" s="118"/>
      <c r="L38" s="118"/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7"/>
      <c r="AC38" s="27"/>
      <c r="AD38" s="27"/>
      <c r="AE38" s="27"/>
      <c r="AF38" s="27"/>
      <c r="AG38" s="27"/>
      <c r="AH38" s="27"/>
      <c r="AI38" s="27"/>
      <c r="AJ38" s="27"/>
      <c r="AK38" s="27"/>
      <c r="AL38" s="27"/>
      <c r="AM38" s="27"/>
      <c r="AN38" s="27"/>
      <c r="AO38" s="27"/>
      <c r="AP38" s="27"/>
      <c r="AQ38" s="27"/>
      <c r="AR38" s="27"/>
      <c r="AS38" s="27"/>
      <c r="AT38" s="27"/>
      <c r="AU38" s="27"/>
      <c r="AV38" s="27"/>
      <c r="AW38" s="27"/>
      <c r="AX38" s="27"/>
      <c r="AY38" s="27"/>
      <c r="AZ38" s="27"/>
      <c r="BA38" s="27"/>
      <c r="BB38" s="27"/>
      <c r="BC38" s="27"/>
      <c r="BD38" s="27"/>
      <c r="BE38" s="27"/>
      <c r="BF38" s="27"/>
      <c r="BG38" s="27"/>
      <c r="BH38" s="27"/>
      <c r="BI38" s="27"/>
      <c r="BJ38" s="27"/>
      <c r="BK38" s="27"/>
      <c r="BL38" s="27"/>
      <c r="BM38" s="27"/>
      <c r="BN38" s="27"/>
      <c r="BO38" s="27"/>
      <c r="BP38" s="27"/>
      <c r="BQ38" s="27"/>
      <c r="BR38" s="27"/>
      <c r="BS38" s="27"/>
      <c r="BT38" s="27"/>
      <c r="BU38" s="27"/>
      <c r="BV38" s="27"/>
      <c r="BW38" s="27"/>
      <c r="BX38" s="27"/>
      <c r="BY38" s="27"/>
      <c r="BZ38" s="27"/>
      <c r="CA38" s="27"/>
      <c r="CB38" s="27"/>
      <c r="CC38" s="27"/>
      <c r="CD38" s="27"/>
      <c r="CE38" s="27"/>
      <c r="CF38" s="27"/>
      <c r="CG38" s="27"/>
      <c r="CH38" s="27"/>
      <c r="CI38" s="27"/>
      <c r="CJ38" s="27"/>
      <c r="CK38" s="27"/>
      <c r="CL38" s="27"/>
      <c r="CM38" s="27"/>
      <c r="CN38" s="27"/>
      <c r="CO38" s="27"/>
      <c r="CP38" s="27"/>
      <c r="CQ38" s="27"/>
      <c r="CR38" s="27"/>
      <c r="CS38" s="27"/>
      <c r="CT38" s="27"/>
      <c r="CU38" s="27"/>
      <c r="CV38" s="27"/>
      <c r="CW38" s="27"/>
      <c r="CX38" s="49"/>
      <c r="CY38" s="22"/>
      <c r="CZ38" s="22"/>
      <c r="DA38" s="22"/>
      <c r="DB38" s="22"/>
      <c r="DC38" s="22"/>
      <c r="DD38" s="22"/>
      <c r="DE38" s="4"/>
      <c r="DF38" s="4"/>
    </row>
    <row r="39" spans="1:110" ht="18" customHeight="1">
      <c r="A39" s="114"/>
      <c r="B39" s="115"/>
      <c r="C39" s="115"/>
      <c r="D39" s="115"/>
      <c r="E39" s="115"/>
      <c r="F39" s="115"/>
      <c r="G39" s="115"/>
      <c r="H39" s="115"/>
      <c r="I39" s="120"/>
      <c r="J39" s="121"/>
      <c r="K39" s="121"/>
      <c r="L39" s="121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26"/>
      <c r="BF39" s="26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26"/>
      <c r="BZ39" s="26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26"/>
      <c r="CT39" s="26"/>
      <c r="CU39" s="26"/>
      <c r="CV39" s="26"/>
      <c r="CW39" s="26"/>
      <c r="CX39" s="48"/>
      <c r="CY39" s="22"/>
      <c r="CZ39" s="22"/>
      <c r="DA39" s="22"/>
      <c r="DB39" s="22"/>
      <c r="DC39" s="22"/>
      <c r="DD39" s="22"/>
      <c r="DE39" s="4"/>
      <c r="DF39" s="4"/>
    </row>
    <row r="40" spans="1:110" ht="6" customHeight="1">
      <c r="A40" s="117"/>
      <c r="B40" s="118"/>
      <c r="C40" s="118"/>
      <c r="D40" s="118"/>
      <c r="E40" s="118"/>
      <c r="F40" s="118"/>
      <c r="G40" s="118"/>
      <c r="H40" s="118"/>
      <c r="I40" s="123"/>
      <c r="J40" s="118"/>
      <c r="K40" s="118"/>
      <c r="L40" s="118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49"/>
      <c r="CY40" s="22"/>
      <c r="CZ40" s="22"/>
      <c r="DA40" s="22"/>
      <c r="DB40" s="22"/>
      <c r="DC40" s="22"/>
      <c r="DD40" s="22"/>
      <c r="DE40" s="4"/>
      <c r="DF40" s="4"/>
    </row>
    <row r="41" spans="1:110" ht="18" customHeight="1">
      <c r="A41" s="114"/>
      <c r="B41" s="115"/>
      <c r="C41" s="115"/>
      <c r="D41" s="115"/>
      <c r="E41" s="115"/>
      <c r="F41" s="115"/>
      <c r="G41" s="115"/>
      <c r="H41" s="115"/>
      <c r="I41" s="120"/>
      <c r="J41" s="121"/>
      <c r="K41" s="121"/>
      <c r="L41" s="121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6"/>
      <c r="AR41" s="26"/>
      <c r="AS41" s="26"/>
      <c r="AT41" s="26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26"/>
      <c r="BG41" s="26"/>
      <c r="BH41" s="26"/>
      <c r="BI41" s="26"/>
      <c r="BJ41" s="26"/>
      <c r="BK41" s="26"/>
      <c r="BL41" s="26"/>
      <c r="BM41" s="26"/>
      <c r="BN41" s="26"/>
      <c r="BO41" s="26"/>
      <c r="BP41" s="26"/>
      <c r="BQ41" s="26"/>
      <c r="BR41" s="26"/>
      <c r="BS41" s="26"/>
      <c r="BT41" s="26"/>
      <c r="BU41" s="26"/>
      <c r="BV41" s="26"/>
      <c r="BW41" s="26"/>
      <c r="BX41" s="26"/>
      <c r="BY41" s="26"/>
      <c r="BZ41" s="26"/>
      <c r="CA41" s="26"/>
      <c r="CB41" s="26"/>
      <c r="CC41" s="26"/>
      <c r="CD41" s="26"/>
      <c r="CE41" s="26"/>
      <c r="CF41" s="26"/>
      <c r="CG41" s="26"/>
      <c r="CH41" s="26"/>
      <c r="CI41" s="26"/>
      <c r="CJ41" s="26"/>
      <c r="CK41" s="26"/>
      <c r="CL41" s="26"/>
      <c r="CM41" s="26"/>
      <c r="CN41" s="26"/>
      <c r="CO41" s="26"/>
      <c r="CP41" s="26"/>
      <c r="CQ41" s="26"/>
      <c r="CR41" s="26"/>
      <c r="CS41" s="26"/>
      <c r="CT41" s="26"/>
      <c r="CU41" s="26"/>
      <c r="CV41" s="26"/>
      <c r="CW41" s="26"/>
      <c r="CX41" s="48"/>
      <c r="CY41" s="22"/>
      <c r="CZ41" s="22"/>
      <c r="DA41" s="22"/>
      <c r="DB41" s="22"/>
      <c r="DC41" s="22"/>
      <c r="DD41" s="22"/>
      <c r="DE41" s="4"/>
      <c r="DF41" s="4"/>
    </row>
    <row r="42" spans="1:110" ht="6" customHeight="1">
      <c r="A42" s="117"/>
      <c r="B42" s="118"/>
      <c r="C42" s="118"/>
      <c r="D42" s="118"/>
      <c r="E42" s="118"/>
      <c r="F42" s="118"/>
      <c r="G42" s="118"/>
      <c r="H42" s="118"/>
      <c r="I42" s="123"/>
      <c r="J42" s="118"/>
      <c r="K42" s="118"/>
      <c r="L42" s="118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7"/>
      <c r="CN42" s="27"/>
      <c r="CO42" s="27"/>
      <c r="CP42" s="27"/>
      <c r="CQ42" s="27"/>
      <c r="CR42" s="27"/>
      <c r="CS42" s="27"/>
      <c r="CT42" s="27"/>
      <c r="CU42" s="27"/>
      <c r="CV42" s="27"/>
      <c r="CW42" s="27"/>
      <c r="CX42" s="49"/>
      <c r="CY42" s="22"/>
      <c r="CZ42" s="22"/>
      <c r="DA42" s="22"/>
      <c r="DB42" s="22"/>
      <c r="DC42" s="22"/>
      <c r="DD42" s="22"/>
      <c r="DE42" s="4"/>
      <c r="DF42" s="4"/>
    </row>
    <row r="43" spans="1:110" ht="18" customHeight="1">
      <c r="A43" s="114"/>
      <c r="B43" s="115"/>
      <c r="C43" s="115"/>
      <c r="D43" s="115"/>
      <c r="E43" s="115"/>
      <c r="F43" s="115"/>
      <c r="G43" s="115"/>
      <c r="H43" s="115"/>
      <c r="I43" s="120"/>
      <c r="J43" s="121"/>
      <c r="K43" s="121"/>
      <c r="L43" s="121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6"/>
      <c r="AR43" s="26"/>
      <c r="AS43" s="26"/>
      <c r="AT43" s="26"/>
      <c r="AU43" s="26"/>
      <c r="AV43" s="26"/>
      <c r="AW43" s="26"/>
      <c r="AX43" s="26"/>
      <c r="AY43" s="26"/>
      <c r="AZ43" s="26"/>
      <c r="BA43" s="26"/>
      <c r="BB43" s="26"/>
      <c r="BC43" s="26"/>
      <c r="BD43" s="26"/>
      <c r="BE43" s="26"/>
      <c r="BF43" s="26"/>
      <c r="BG43" s="26"/>
      <c r="BH43" s="26"/>
      <c r="BI43" s="26"/>
      <c r="BJ43" s="26"/>
      <c r="BK43" s="26"/>
      <c r="BL43" s="26"/>
      <c r="BM43" s="26"/>
      <c r="BN43" s="26"/>
      <c r="BO43" s="26"/>
      <c r="BP43" s="26"/>
      <c r="BQ43" s="26"/>
      <c r="BR43" s="26"/>
      <c r="BS43" s="26"/>
      <c r="BT43" s="26"/>
      <c r="BU43" s="26"/>
      <c r="BV43" s="26"/>
      <c r="BW43" s="26"/>
      <c r="BX43" s="26"/>
      <c r="BY43" s="26"/>
      <c r="BZ43" s="26"/>
      <c r="CA43" s="26"/>
      <c r="CB43" s="26"/>
      <c r="CC43" s="26"/>
      <c r="CD43" s="26"/>
      <c r="CE43" s="26"/>
      <c r="CF43" s="26"/>
      <c r="CG43" s="26"/>
      <c r="CH43" s="26"/>
      <c r="CI43" s="26"/>
      <c r="CJ43" s="26"/>
      <c r="CK43" s="26"/>
      <c r="CL43" s="26"/>
      <c r="CM43" s="26"/>
      <c r="CN43" s="26"/>
      <c r="CO43" s="26"/>
      <c r="CP43" s="26"/>
      <c r="CQ43" s="26"/>
      <c r="CR43" s="26"/>
      <c r="CS43" s="26"/>
      <c r="CT43" s="26"/>
      <c r="CU43" s="26"/>
      <c r="CV43" s="26"/>
      <c r="CW43" s="26"/>
      <c r="CX43" s="48"/>
      <c r="CY43" s="22"/>
      <c r="CZ43" s="22"/>
      <c r="DA43" s="22"/>
      <c r="DB43" s="22"/>
      <c r="DC43" s="22"/>
      <c r="DD43" s="22"/>
      <c r="DE43" s="4"/>
      <c r="DF43" s="4"/>
    </row>
    <row r="44" spans="1:110" ht="6" customHeight="1">
      <c r="A44" s="117"/>
      <c r="B44" s="118"/>
      <c r="C44" s="118"/>
      <c r="D44" s="118"/>
      <c r="E44" s="118"/>
      <c r="F44" s="118"/>
      <c r="G44" s="118"/>
      <c r="H44" s="118"/>
      <c r="I44" s="123"/>
      <c r="J44" s="118"/>
      <c r="K44" s="118"/>
      <c r="L44" s="118"/>
      <c r="M44" s="27"/>
      <c r="N44" s="27"/>
      <c r="O44" s="27"/>
      <c r="P44" s="27"/>
      <c r="Q44" s="27"/>
      <c r="R44" s="27"/>
      <c r="S44" s="27"/>
      <c r="T44" s="27"/>
      <c r="U44" s="27"/>
      <c r="V44" s="27"/>
      <c r="W44" s="27"/>
      <c r="X44" s="27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27"/>
      <c r="AN44" s="27"/>
      <c r="AO44" s="27"/>
      <c r="AP44" s="27"/>
      <c r="AQ44" s="27"/>
      <c r="AR44" s="27"/>
      <c r="AS44" s="27"/>
      <c r="AT44" s="27"/>
      <c r="AU44" s="27"/>
      <c r="AV44" s="27"/>
      <c r="AW44" s="27"/>
      <c r="AX44" s="27"/>
      <c r="AY44" s="27"/>
      <c r="AZ44" s="27"/>
      <c r="BA44" s="27"/>
      <c r="BB44" s="27"/>
      <c r="BC44" s="27"/>
      <c r="BD44" s="27"/>
      <c r="BE44" s="27"/>
      <c r="BF44" s="27"/>
      <c r="BG44" s="27"/>
      <c r="BH44" s="27"/>
      <c r="BI44" s="27"/>
      <c r="BJ44" s="27"/>
      <c r="BK44" s="27"/>
      <c r="BL44" s="27"/>
      <c r="BM44" s="27"/>
      <c r="BN44" s="27"/>
      <c r="BO44" s="27"/>
      <c r="BP44" s="27"/>
      <c r="BQ44" s="27"/>
      <c r="BR44" s="27"/>
      <c r="BS44" s="27"/>
      <c r="BT44" s="27"/>
      <c r="BU44" s="27"/>
      <c r="BV44" s="27"/>
      <c r="BW44" s="27"/>
      <c r="BX44" s="27"/>
      <c r="BY44" s="27"/>
      <c r="BZ44" s="27"/>
      <c r="CA44" s="27"/>
      <c r="CB44" s="27"/>
      <c r="CC44" s="27"/>
      <c r="CD44" s="27"/>
      <c r="CE44" s="27"/>
      <c r="CF44" s="27"/>
      <c r="CG44" s="27"/>
      <c r="CH44" s="27"/>
      <c r="CI44" s="27"/>
      <c r="CJ44" s="27"/>
      <c r="CK44" s="27"/>
      <c r="CL44" s="27"/>
      <c r="CM44" s="27"/>
      <c r="CN44" s="27"/>
      <c r="CO44" s="27"/>
      <c r="CP44" s="27"/>
      <c r="CQ44" s="27"/>
      <c r="CR44" s="27"/>
      <c r="CS44" s="27"/>
      <c r="CT44" s="27"/>
      <c r="CU44" s="27"/>
      <c r="CV44" s="27"/>
      <c r="CW44" s="27"/>
      <c r="CX44" s="49"/>
      <c r="CY44" s="22"/>
      <c r="CZ44" s="22"/>
      <c r="DA44" s="22"/>
      <c r="DB44" s="22"/>
      <c r="DC44" s="22"/>
      <c r="DD44" s="22"/>
      <c r="DE44" s="4"/>
      <c r="DF44" s="4"/>
    </row>
    <row r="45" spans="1:110" ht="18" customHeight="1">
      <c r="A45" s="114"/>
      <c r="B45" s="115"/>
      <c r="C45" s="115"/>
      <c r="D45" s="115"/>
      <c r="E45" s="115"/>
      <c r="F45" s="115"/>
      <c r="G45" s="115"/>
      <c r="H45" s="115"/>
      <c r="I45" s="120"/>
      <c r="J45" s="121"/>
      <c r="K45" s="121"/>
      <c r="L45" s="121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6"/>
      <c r="AR45" s="26"/>
      <c r="AS45" s="26"/>
      <c r="AT45" s="26"/>
      <c r="AU45" s="26"/>
      <c r="AV45" s="26"/>
      <c r="AW45" s="26"/>
      <c r="AX45" s="26"/>
      <c r="AY45" s="26"/>
      <c r="AZ45" s="26"/>
      <c r="BA45" s="26"/>
      <c r="BB45" s="26"/>
      <c r="BC45" s="26"/>
      <c r="BD45" s="26"/>
      <c r="BE45" s="26"/>
      <c r="BF45" s="26"/>
      <c r="BG45" s="26"/>
      <c r="BH45" s="26"/>
      <c r="BI45" s="26"/>
      <c r="BJ45" s="26"/>
      <c r="BK45" s="26"/>
      <c r="BL45" s="26"/>
      <c r="BM45" s="26"/>
      <c r="BN45" s="26"/>
      <c r="BO45" s="26"/>
      <c r="BP45" s="26"/>
      <c r="BQ45" s="26"/>
      <c r="BR45" s="26"/>
      <c r="BS45" s="26"/>
      <c r="BT45" s="26"/>
      <c r="BU45" s="26"/>
      <c r="BV45" s="26"/>
      <c r="BW45" s="26"/>
      <c r="BX45" s="26"/>
      <c r="BY45" s="26"/>
      <c r="BZ45" s="26"/>
      <c r="CA45" s="26"/>
      <c r="CB45" s="26"/>
      <c r="CC45" s="26"/>
      <c r="CD45" s="26"/>
      <c r="CE45" s="26"/>
      <c r="CF45" s="26"/>
      <c r="CG45" s="26"/>
      <c r="CH45" s="26"/>
      <c r="CI45" s="26"/>
      <c r="CJ45" s="26"/>
      <c r="CK45" s="26"/>
      <c r="CL45" s="26"/>
      <c r="CM45" s="26"/>
      <c r="CN45" s="26"/>
      <c r="CO45" s="26"/>
      <c r="CP45" s="26"/>
      <c r="CQ45" s="26"/>
      <c r="CR45" s="26"/>
      <c r="CS45" s="26"/>
      <c r="CT45" s="26"/>
      <c r="CU45" s="26"/>
      <c r="CV45" s="26"/>
      <c r="CW45" s="26"/>
      <c r="CX45" s="48"/>
      <c r="CY45" s="22"/>
      <c r="CZ45" s="22"/>
      <c r="DA45" s="22"/>
      <c r="DB45" s="22"/>
      <c r="DC45" s="22"/>
      <c r="DD45" s="22"/>
      <c r="DE45" s="4"/>
      <c r="DF45" s="4"/>
    </row>
    <row r="46" spans="1:110" ht="6" customHeight="1">
      <c r="A46" s="117"/>
      <c r="B46" s="118"/>
      <c r="C46" s="118"/>
      <c r="D46" s="118"/>
      <c r="E46" s="118"/>
      <c r="F46" s="118"/>
      <c r="G46" s="118"/>
      <c r="H46" s="118"/>
      <c r="I46" s="123"/>
      <c r="J46" s="118"/>
      <c r="K46" s="118"/>
      <c r="L46" s="118"/>
      <c r="M46" s="27"/>
      <c r="N46" s="27"/>
      <c r="O46" s="27"/>
      <c r="P46" s="27"/>
      <c r="Q46" s="27"/>
      <c r="R46" s="27"/>
      <c r="S46" s="27"/>
      <c r="T46" s="27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E46" s="27"/>
      <c r="BF46" s="27"/>
      <c r="BG46" s="27"/>
      <c r="BH46" s="27"/>
      <c r="BI46" s="27"/>
      <c r="BJ46" s="27"/>
      <c r="BK46" s="27"/>
      <c r="BL46" s="27"/>
      <c r="BM46" s="27"/>
      <c r="BN46" s="27"/>
      <c r="BO46" s="27"/>
      <c r="BP46" s="27"/>
      <c r="BQ46" s="27"/>
      <c r="BR46" s="27"/>
      <c r="BS46" s="27"/>
      <c r="BT46" s="27"/>
      <c r="BU46" s="27"/>
      <c r="BV46" s="27"/>
      <c r="BW46" s="27"/>
      <c r="BX46" s="27"/>
      <c r="BY46" s="27"/>
      <c r="BZ46" s="27"/>
      <c r="CA46" s="27"/>
      <c r="CB46" s="27"/>
      <c r="CC46" s="27"/>
      <c r="CD46" s="27"/>
      <c r="CE46" s="27"/>
      <c r="CF46" s="27"/>
      <c r="CG46" s="27"/>
      <c r="CH46" s="27"/>
      <c r="CI46" s="27"/>
      <c r="CJ46" s="27"/>
      <c r="CK46" s="27"/>
      <c r="CL46" s="27"/>
      <c r="CM46" s="27"/>
      <c r="CN46" s="27"/>
      <c r="CO46" s="27"/>
      <c r="CP46" s="27"/>
      <c r="CQ46" s="27"/>
      <c r="CR46" s="27"/>
      <c r="CS46" s="27"/>
      <c r="CT46" s="27"/>
      <c r="CU46" s="27"/>
      <c r="CV46" s="27"/>
      <c r="CW46" s="27"/>
      <c r="CX46" s="49"/>
      <c r="CY46" s="22"/>
      <c r="CZ46" s="22"/>
      <c r="DA46" s="22"/>
      <c r="DB46" s="22"/>
      <c r="DC46" s="22"/>
      <c r="DD46" s="22"/>
      <c r="DE46" s="4"/>
      <c r="DF46" s="4"/>
    </row>
    <row r="47" spans="1:110" ht="18" customHeight="1">
      <c r="A47" s="114"/>
      <c r="B47" s="115"/>
      <c r="C47" s="115"/>
      <c r="D47" s="115"/>
      <c r="E47" s="115"/>
      <c r="F47" s="115"/>
      <c r="G47" s="115"/>
      <c r="H47" s="115"/>
      <c r="I47" s="120"/>
      <c r="J47" s="121"/>
      <c r="K47" s="121"/>
      <c r="L47" s="121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6"/>
      <c r="AR47" s="26"/>
      <c r="AS47" s="26"/>
      <c r="AT47" s="26"/>
      <c r="AU47" s="26"/>
      <c r="AV47" s="26"/>
      <c r="AW47" s="26"/>
      <c r="AX47" s="26"/>
      <c r="AY47" s="26"/>
      <c r="AZ47" s="26"/>
      <c r="BA47" s="26"/>
      <c r="BB47" s="26"/>
      <c r="BC47" s="26"/>
      <c r="BD47" s="26"/>
      <c r="BE47" s="26"/>
      <c r="BF47" s="26"/>
      <c r="BG47" s="26"/>
      <c r="BH47" s="26"/>
      <c r="BI47" s="26"/>
      <c r="BJ47" s="26"/>
      <c r="BK47" s="26"/>
      <c r="BL47" s="26"/>
      <c r="BM47" s="26"/>
      <c r="BN47" s="26"/>
      <c r="BO47" s="26"/>
      <c r="BP47" s="26"/>
      <c r="BQ47" s="26"/>
      <c r="BR47" s="26"/>
      <c r="BS47" s="26"/>
      <c r="BT47" s="26"/>
      <c r="BU47" s="26"/>
      <c r="BV47" s="26"/>
      <c r="BW47" s="26"/>
      <c r="BX47" s="26"/>
      <c r="BY47" s="26"/>
      <c r="BZ47" s="26"/>
      <c r="CA47" s="26"/>
      <c r="CB47" s="26"/>
      <c r="CC47" s="26"/>
      <c r="CD47" s="26"/>
      <c r="CE47" s="26"/>
      <c r="CF47" s="26"/>
      <c r="CG47" s="26"/>
      <c r="CH47" s="26"/>
      <c r="CI47" s="26"/>
      <c r="CJ47" s="26"/>
      <c r="CK47" s="26"/>
      <c r="CL47" s="26"/>
      <c r="CM47" s="26"/>
      <c r="CN47" s="26"/>
      <c r="CO47" s="26"/>
      <c r="CP47" s="26"/>
      <c r="CQ47" s="26"/>
      <c r="CR47" s="26"/>
      <c r="CS47" s="26"/>
      <c r="CT47" s="26"/>
      <c r="CU47" s="26"/>
      <c r="CV47" s="26"/>
      <c r="CW47" s="26"/>
      <c r="CX47" s="48"/>
      <c r="CY47" s="22"/>
      <c r="CZ47" s="22"/>
      <c r="DA47" s="22"/>
      <c r="DB47" s="22"/>
      <c r="DC47" s="22"/>
      <c r="DD47" s="22"/>
      <c r="DE47" s="4"/>
      <c r="DF47" s="4"/>
    </row>
    <row r="48" spans="1:110" ht="6" customHeight="1">
      <c r="A48" s="117"/>
      <c r="B48" s="118"/>
      <c r="C48" s="118"/>
      <c r="D48" s="118"/>
      <c r="E48" s="118"/>
      <c r="F48" s="118"/>
      <c r="G48" s="118"/>
      <c r="H48" s="118"/>
      <c r="I48" s="123"/>
      <c r="J48" s="118"/>
      <c r="K48" s="118"/>
      <c r="L48" s="118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27"/>
      <c r="AM48" s="27"/>
      <c r="AN48" s="27"/>
      <c r="AO48" s="27"/>
      <c r="AP48" s="27"/>
      <c r="AQ48" s="27"/>
      <c r="AR48" s="27"/>
      <c r="AS48" s="27"/>
      <c r="AT48" s="27"/>
      <c r="AU48" s="27"/>
      <c r="AV48" s="27"/>
      <c r="AW48" s="27"/>
      <c r="AX48" s="27"/>
      <c r="AY48" s="27"/>
      <c r="AZ48" s="27"/>
      <c r="BA48" s="27"/>
      <c r="BB48" s="27"/>
      <c r="BC48" s="27"/>
      <c r="BD48" s="27"/>
      <c r="BE48" s="27"/>
      <c r="BF48" s="27"/>
      <c r="BG48" s="27"/>
      <c r="BH48" s="27"/>
      <c r="BI48" s="27"/>
      <c r="BJ48" s="27"/>
      <c r="BK48" s="27"/>
      <c r="BL48" s="27"/>
      <c r="BM48" s="27"/>
      <c r="BN48" s="27"/>
      <c r="BO48" s="27"/>
      <c r="BP48" s="27"/>
      <c r="BQ48" s="27"/>
      <c r="BR48" s="27"/>
      <c r="BS48" s="27"/>
      <c r="BT48" s="27"/>
      <c r="BU48" s="27"/>
      <c r="BV48" s="27"/>
      <c r="BW48" s="27"/>
      <c r="BX48" s="27"/>
      <c r="BY48" s="27"/>
      <c r="BZ48" s="27"/>
      <c r="CA48" s="27"/>
      <c r="CB48" s="27"/>
      <c r="CC48" s="27"/>
      <c r="CD48" s="27"/>
      <c r="CE48" s="27"/>
      <c r="CF48" s="27"/>
      <c r="CG48" s="27"/>
      <c r="CH48" s="27"/>
      <c r="CI48" s="27"/>
      <c r="CJ48" s="27"/>
      <c r="CK48" s="27"/>
      <c r="CL48" s="27"/>
      <c r="CM48" s="27"/>
      <c r="CN48" s="27"/>
      <c r="CO48" s="27"/>
      <c r="CP48" s="27"/>
      <c r="CQ48" s="27"/>
      <c r="CR48" s="27"/>
      <c r="CS48" s="27"/>
      <c r="CT48" s="27"/>
      <c r="CU48" s="27"/>
      <c r="CV48" s="27"/>
      <c r="CW48" s="27"/>
      <c r="CX48" s="49"/>
      <c r="CY48" s="22"/>
      <c r="CZ48" s="22"/>
      <c r="DA48" s="22"/>
      <c r="DB48" s="22"/>
      <c r="DC48" s="22"/>
      <c r="DD48" s="22"/>
      <c r="DE48" s="4"/>
      <c r="DF48" s="4"/>
    </row>
    <row r="49" spans="1:110" ht="18" customHeight="1">
      <c r="A49" s="114"/>
      <c r="B49" s="115"/>
      <c r="C49" s="115"/>
      <c r="D49" s="115"/>
      <c r="E49" s="115"/>
      <c r="F49" s="115"/>
      <c r="G49" s="115"/>
      <c r="H49" s="115"/>
      <c r="I49" s="120"/>
      <c r="J49" s="121"/>
      <c r="K49" s="121"/>
      <c r="L49" s="121"/>
      <c r="M49" s="26"/>
      <c r="N49" s="26"/>
      <c r="O49" s="26"/>
      <c r="P49" s="26"/>
      <c r="Q49" s="26"/>
      <c r="R49" s="26"/>
      <c r="S49" s="26"/>
      <c r="T49" s="26"/>
      <c r="U49" s="26"/>
      <c r="V49" s="26"/>
      <c r="W49" s="26"/>
      <c r="X49" s="26"/>
      <c r="Y49" s="26"/>
      <c r="Z49" s="26"/>
      <c r="AA49" s="26"/>
      <c r="AB49" s="26"/>
      <c r="AC49" s="26"/>
      <c r="AD49" s="26"/>
      <c r="AE49" s="26"/>
      <c r="AF49" s="26"/>
      <c r="AG49" s="26"/>
      <c r="AH49" s="26"/>
      <c r="AI49" s="26"/>
      <c r="AJ49" s="26"/>
      <c r="AK49" s="26"/>
      <c r="AL49" s="26"/>
      <c r="AM49" s="26"/>
      <c r="AN49" s="26"/>
      <c r="AO49" s="26"/>
      <c r="AP49" s="26"/>
      <c r="AQ49" s="26"/>
      <c r="AR49" s="26"/>
      <c r="AS49" s="26"/>
      <c r="AT49" s="26"/>
      <c r="AU49" s="26"/>
      <c r="AV49" s="26"/>
      <c r="AW49" s="26"/>
      <c r="AX49" s="26"/>
      <c r="AY49" s="26"/>
      <c r="AZ49" s="26"/>
      <c r="BA49" s="26"/>
      <c r="BB49" s="26"/>
      <c r="BC49" s="26"/>
      <c r="BD49" s="26"/>
      <c r="BE49" s="26"/>
      <c r="BF49" s="26"/>
      <c r="BG49" s="26"/>
      <c r="BH49" s="26"/>
      <c r="BI49" s="26"/>
      <c r="BJ49" s="26"/>
      <c r="BK49" s="26"/>
      <c r="BL49" s="26"/>
      <c r="BM49" s="26"/>
      <c r="BN49" s="26"/>
      <c r="BO49" s="26"/>
      <c r="BP49" s="26"/>
      <c r="BQ49" s="26"/>
      <c r="BR49" s="26"/>
      <c r="BS49" s="26"/>
      <c r="BT49" s="26"/>
      <c r="BU49" s="26"/>
      <c r="BV49" s="26"/>
      <c r="BW49" s="26"/>
      <c r="BX49" s="26"/>
      <c r="BY49" s="26"/>
      <c r="BZ49" s="26"/>
      <c r="CA49" s="26"/>
      <c r="CB49" s="26"/>
      <c r="CC49" s="26"/>
      <c r="CD49" s="26"/>
      <c r="CE49" s="26"/>
      <c r="CF49" s="26"/>
      <c r="CG49" s="26"/>
      <c r="CH49" s="26"/>
      <c r="CI49" s="26"/>
      <c r="CJ49" s="26"/>
      <c r="CK49" s="26"/>
      <c r="CL49" s="26"/>
      <c r="CM49" s="26"/>
      <c r="CN49" s="26"/>
      <c r="CO49" s="26"/>
      <c r="CP49" s="26"/>
      <c r="CQ49" s="26"/>
      <c r="CR49" s="26"/>
      <c r="CS49" s="26"/>
      <c r="CT49" s="26"/>
      <c r="CU49" s="26"/>
      <c r="CV49" s="26"/>
      <c r="CW49" s="26"/>
      <c r="CX49" s="48"/>
      <c r="CY49" s="22"/>
      <c r="CZ49" s="22"/>
      <c r="DA49" s="22"/>
      <c r="DB49" s="22"/>
      <c r="DC49" s="22"/>
      <c r="DD49" s="22"/>
      <c r="DE49" s="4"/>
      <c r="DF49" s="4"/>
    </row>
    <row r="50" spans="1:110" ht="6" customHeight="1">
      <c r="A50" s="117"/>
      <c r="B50" s="118"/>
      <c r="C50" s="118"/>
      <c r="D50" s="118"/>
      <c r="E50" s="118"/>
      <c r="F50" s="118"/>
      <c r="G50" s="118"/>
      <c r="H50" s="118"/>
      <c r="I50" s="123"/>
      <c r="J50" s="118"/>
      <c r="K50" s="118"/>
      <c r="L50" s="118"/>
      <c r="M50" s="27"/>
      <c r="N50" s="27"/>
      <c r="O50" s="27"/>
      <c r="P50" s="27"/>
      <c r="Q50" s="27"/>
      <c r="R50" s="27"/>
      <c r="S50" s="27"/>
      <c r="T50" s="27"/>
      <c r="U50" s="27"/>
      <c r="V50" s="27"/>
      <c r="W50" s="27"/>
      <c r="X50" s="27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27"/>
      <c r="AN50" s="27"/>
      <c r="AO50" s="27"/>
      <c r="AP50" s="27"/>
      <c r="AQ50" s="27"/>
      <c r="AR50" s="27"/>
      <c r="AS50" s="27"/>
      <c r="AT50" s="27"/>
      <c r="AU50" s="27"/>
      <c r="AV50" s="27"/>
      <c r="AW50" s="27"/>
      <c r="AX50" s="27"/>
      <c r="AY50" s="27"/>
      <c r="AZ50" s="27"/>
      <c r="BA50" s="27"/>
      <c r="BB50" s="27"/>
      <c r="BC50" s="27"/>
      <c r="BD50" s="27"/>
      <c r="BE50" s="27"/>
      <c r="BF50" s="27"/>
      <c r="BG50" s="27"/>
      <c r="BH50" s="27"/>
      <c r="BI50" s="27"/>
      <c r="BJ50" s="27"/>
      <c r="BK50" s="27"/>
      <c r="BL50" s="27"/>
      <c r="BM50" s="27"/>
      <c r="BN50" s="27"/>
      <c r="BO50" s="27"/>
      <c r="BP50" s="27"/>
      <c r="BQ50" s="27"/>
      <c r="BR50" s="27"/>
      <c r="BS50" s="27"/>
      <c r="BT50" s="27"/>
      <c r="BU50" s="27"/>
      <c r="BV50" s="27"/>
      <c r="BW50" s="27"/>
      <c r="BX50" s="27"/>
      <c r="BY50" s="27"/>
      <c r="BZ50" s="27"/>
      <c r="CA50" s="27"/>
      <c r="CB50" s="27"/>
      <c r="CC50" s="27"/>
      <c r="CD50" s="27"/>
      <c r="CE50" s="27"/>
      <c r="CF50" s="27"/>
      <c r="CG50" s="27"/>
      <c r="CH50" s="27"/>
      <c r="CI50" s="27"/>
      <c r="CJ50" s="27"/>
      <c r="CK50" s="27"/>
      <c r="CL50" s="27"/>
      <c r="CM50" s="27"/>
      <c r="CN50" s="27"/>
      <c r="CO50" s="27"/>
      <c r="CP50" s="27"/>
      <c r="CQ50" s="27"/>
      <c r="CR50" s="27"/>
      <c r="CS50" s="27"/>
      <c r="CT50" s="27"/>
      <c r="CU50" s="27"/>
      <c r="CV50" s="27"/>
      <c r="CW50" s="27"/>
      <c r="CX50" s="49"/>
      <c r="CY50" s="22"/>
      <c r="CZ50" s="22"/>
      <c r="DA50" s="22"/>
      <c r="DB50" s="22"/>
      <c r="DC50" s="22"/>
      <c r="DD50" s="22"/>
      <c r="DE50" s="4"/>
      <c r="DF50" s="4"/>
    </row>
    <row r="51" spans="1:110" ht="18" customHeight="1">
      <c r="A51" s="114"/>
      <c r="B51" s="115"/>
      <c r="C51" s="115"/>
      <c r="D51" s="115"/>
      <c r="E51" s="115"/>
      <c r="F51" s="115"/>
      <c r="G51" s="115"/>
      <c r="H51" s="115"/>
      <c r="I51" s="120"/>
      <c r="J51" s="121"/>
      <c r="K51" s="121"/>
      <c r="L51" s="121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48"/>
      <c r="CY51" s="22"/>
      <c r="CZ51" s="22"/>
      <c r="DA51" s="22"/>
      <c r="DB51" s="22"/>
      <c r="DC51" s="22"/>
      <c r="DD51" s="22"/>
      <c r="DE51" s="4"/>
      <c r="DF51" s="4"/>
    </row>
    <row r="52" spans="1:110" ht="6" customHeight="1">
      <c r="A52" s="117"/>
      <c r="B52" s="118"/>
      <c r="C52" s="118"/>
      <c r="D52" s="118"/>
      <c r="E52" s="118"/>
      <c r="F52" s="118"/>
      <c r="G52" s="118"/>
      <c r="H52" s="118"/>
      <c r="I52" s="123"/>
      <c r="J52" s="118"/>
      <c r="K52" s="118"/>
      <c r="L52" s="118"/>
      <c r="M52" s="27"/>
      <c r="N52" s="27"/>
      <c r="O52" s="27"/>
      <c r="P52" s="27"/>
      <c r="Q52" s="27"/>
      <c r="R52" s="27"/>
      <c r="S52" s="27"/>
      <c r="T52" s="27"/>
      <c r="U52" s="27"/>
      <c r="V52" s="27"/>
      <c r="W52" s="27"/>
      <c r="X52" s="27"/>
      <c r="Y52" s="27"/>
      <c r="Z52" s="27"/>
      <c r="AA52" s="27"/>
      <c r="AB52" s="27"/>
      <c r="AC52" s="27"/>
      <c r="AD52" s="27"/>
      <c r="AE52" s="27"/>
      <c r="AF52" s="27"/>
      <c r="AG52" s="27"/>
      <c r="AH52" s="27"/>
      <c r="AI52" s="27"/>
      <c r="AJ52" s="27"/>
      <c r="AK52" s="27"/>
      <c r="AL52" s="27"/>
      <c r="AM52" s="27"/>
      <c r="AN52" s="27"/>
      <c r="AO52" s="27"/>
      <c r="AP52" s="27"/>
      <c r="AQ52" s="27"/>
      <c r="AR52" s="27"/>
      <c r="AS52" s="27"/>
      <c r="AT52" s="27"/>
      <c r="AU52" s="27"/>
      <c r="AV52" s="27"/>
      <c r="AW52" s="27"/>
      <c r="AX52" s="27"/>
      <c r="AY52" s="27"/>
      <c r="AZ52" s="27"/>
      <c r="BA52" s="27"/>
      <c r="BB52" s="27"/>
      <c r="BC52" s="27"/>
      <c r="BD52" s="27"/>
      <c r="BE52" s="27"/>
      <c r="BF52" s="27"/>
      <c r="BG52" s="27"/>
      <c r="BH52" s="27"/>
      <c r="BI52" s="27"/>
      <c r="BJ52" s="27"/>
      <c r="BK52" s="27"/>
      <c r="BL52" s="27"/>
      <c r="BM52" s="27"/>
      <c r="BN52" s="27"/>
      <c r="BO52" s="27"/>
      <c r="BP52" s="27"/>
      <c r="BQ52" s="27"/>
      <c r="BR52" s="27"/>
      <c r="BS52" s="27"/>
      <c r="BT52" s="27"/>
      <c r="BU52" s="27"/>
      <c r="BV52" s="27"/>
      <c r="BW52" s="27"/>
      <c r="BX52" s="27"/>
      <c r="BY52" s="27"/>
      <c r="BZ52" s="27"/>
      <c r="CA52" s="27"/>
      <c r="CB52" s="27"/>
      <c r="CC52" s="27"/>
      <c r="CD52" s="27"/>
      <c r="CE52" s="27"/>
      <c r="CF52" s="27"/>
      <c r="CG52" s="27"/>
      <c r="CH52" s="27"/>
      <c r="CI52" s="27"/>
      <c r="CJ52" s="27"/>
      <c r="CK52" s="27"/>
      <c r="CL52" s="27"/>
      <c r="CM52" s="27"/>
      <c r="CN52" s="27"/>
      <c r="CO52" s="27"/>
      <c r="CP52" s="27"/>
      <c r="CQ52" s="27"/>
      <c r="CR52" s="27"/>
      <c r="CS52" s="27"/>
      <c r="CT52" s="27"/>
      <c r="CU52" s="27"/>
      <c r="CV52" s="27"/>
      <c r="CW52" s="27"/>
      <c r="CX52" s="49"/>
      <c r="CY52" s="22"/>
      <c r="CZ52" s="22"/>
      <c r="DA52" s="22"/>
      <c r="DB52" s="22"/>
      <c r="DC52" s="22"/>
      <c r="DD52" s="22"/>
      <c r="DE52" s="4"/>
      <c r="DF52" s="4"/>
    </row>
    <row r="53" spans="1:110" ht="18" customHeight="1">
      <c r="A53" s="114"/>
      <c r="B53" s="115"/>
      <c r="C53" s="115"/>
      <c r="D53" s="115"/>
      <c r="E53" s="115"/>
      <c r="F53" s="115"/>
      <c r="G53" s="115"/>
      <c r="H53" s="115"/>
      <c r="I53" s="120"/>
      <c r="J53" s="121"/>
      <c r="K53" s="121"/>
      <c r="L53" s="121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26"/>
      <c r="AA53" s="26"/>
      <c r="AB53" s="26"/>
      <c r="AC53" s="26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26"/>
      <c r="AP53" s="26"/>
      <c r="AQ53" s="26"/>
      <c r="AR53" s="26"/>
      <c r="AS53" s="26"/>
      <c r="AT53" s="26"/>
      <c r="AU53" s="26"/>
      <c r="AV53" s="26"/>
      <c r="AW53" s="26"/>
      <c r="AX53" s="26"/>
      <c r="AY53" s="26"/>
      <c r="AZ53" s="26"/>
      <c r="BA53" s="26"/>
      <c r="BB53" s="26"/>
      <c r="BC53" s="26"/>
      <c r="BD53" s="26"/>
      <c r="BE53" s="26"/>
      <c r="BF53" s="26"/>
      <c r="BG53" s="26"/>
      <c r="BH53" s="26"/>
      <c r="BI53" s="26"/>
      <c r="BJ53" s="26"/>
      <c r="BK53" s="26"/>
      <c r="BL53" s="26"/>
      <c r="BM53" s="26"/>
      <c r="BN53" s="26"/>
      <c r="BO53" s="26"/>
      <c r="BP53" s="26"/>
      <c r="BQ53" s="26"/>
      <c r="BR53" s="26"/>
      <c r="BS53" s="26"/>
      <c r="BT53" s="26"/>
      <c r="BU53" s="26"/>
      <c r="BV53" s="26"/>
      <c r="BW53" s="26"/>
      <c r="BX53" s="26"/>
      <c r="BY53" s="26"/>
      <c r="BZ53" s="26"/>
      <c r="CA53" s="26"/>
      <c r="CB53" s="26"/>
      <c r="CC53" s="26"/>
      <c r="CD53" s="26"/>
      <c r="CE53" s="26"/>
      <c r="CF53" s="26"/>
      <c r="CG53" s="26"/>
      <c r="CH53" s="26"/>
      <c r="CI53" s="26"/>
      <c r="CJ53" s="26"/>
      <c r="CK53" s="26"/>
      <c r="CL53" s="26"/>
      <c r="CM53" s="26"/>
      <c r="CN53" s="26"/>
      <c r="CO53" s="26"/>
      <c r="CP53" s="26"/>
      <c r="CQ53" s="26"/>
      <c r="CR53" s="26"/>
      <c r="CS53" s="26"/>
      <c r="CT53" s="26"/>
      <c r="CU53" s="26"/>
      <c r="CV53" s="26"/>
      <c r="CW53" s="26"/>
      <c r="CX53" s="48"/>
      <c r="CY53" s="22"/>
      <c r="CZ53" s="22"/>
      <c r="DA53" s="22"/>
      <c r="DB53" s="22"/>
      <c r="DC53" s="22"/>
      <c r="DD53" s="22"/>
      <c r="DE53" s="4"/>
      <c r="DF53" s="4"/>
    </row>
    <row r="54" spans="1:110" ht="6" customHeight="1">
      <c r="A54" s="117"/>
      <c r="B54" s="118"/>
      <c r="C54" s="118"/>
      <c r="D54" s="118"/>
      <c r="E54" s="118"/>
      <c r="F54" s="118"/>
      <c r="G54" s="118"/>
      <c r="H54" s="118"/>
      <c r="I54" s="123"/>
      <c r="J54" s="118"/>
      <c r="K54" s="118"/>
      <c r="L54" s="118"/>
      <c r="M54" s="27"/>
      <c r="N54" s="27"/>
      <c r="O54" s="27"/>
      <c r="P54" s="27"/>
      <c r="Q54" s="27"/>
      <c r="R54" s="27"/>
      <c r="S54" s="27"/>
      <c r="T54" s="27"/>
      <c r="U54" s="27"/>
      <c r="V54" s="27"/>
      <c r="W54" s="27"/>
      <c r="X54" s="27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27"/>
      <c r="AN54" s="27"/>
      <c r="AO54" s="27"/>
      <c r="AP54" s="27"/>
      <c r="AQ54" s="27"/>
      <c r="AR54" s="27"/>
      <c r="AS54" s="27"/>
      <c r="AT54" s="27"/>
      <c r="AU54" s="27"/>
      <c r="AV54" s="27"/>
      <c r="AW54" s="27"/>
      <c r="AX54" s="27"/>
      <c r="AY54" s="27"/>
      <c r="AZ54" s="27"/>
      <c r="BA54" s="27"/>
      <c r="BB54" s="27"/>
      <c r="BC54" s="27"/>
      <c r="BD54" s="27"/>
      <c r="BE54" s="27"/>
      <c r="BF54" s="27"/>
      <c r="BG54" s="27"/>
      <c r="BH54" s="27"/>
      <c r="BI54" s="27"/>
      <c r="BJ54" s="27"/>
      <c r="BK54" s="27"/>
      <c r="BL54" s="27"/>
      <c r="BM54" s="27"/>
      <c r="BN54" s="27"/>
      <c r="BO54" s="27"/>
      <c r="BP54" s="27"/>
      <c r="BQ54" s="27"/>
      <c r="BR54" s="27"/>
      <c r="BS54" s="27"/>
      <c r="BT54" s="27"/>
      <c r="BU54" s="27"/>
      <c r="BV54" s="27"/>
      <c r="BW54" s="27"/>
      <c r="BX54" s="27"/>
      <c r="BY54" s="27"/>
      <c r="BZ54" s="27"/>
      <c r="CA54" s="27"/>
      <c r="CB54" s="27"/>
      <c r="CC54" s="27"/>
      <c r="CD54" s="27"/>
      <c r="CE54" s="27"/>
      <c r="CF54" s="27"/>
      <c r="CG54" s="27"/>
      <c r="CH54" s="27"/>
      <c r="CI54" s="27"/>
      <c r="CJ54" s="27"/>
      <c r="CK54" s="27"/>
      <c r="CL54" s="27"/>
      <c r="CM54" s="27"/>
      <c r="CN54" s="27"/>
      <c r="CO54" s="27"/>
      <c r="CP54" s="27"/>
      <c r="CQ54" s="27"/>
      <c r="CR54" s="27"/>
      <c r="CS54" s="27"/>
      <c r="CT54" s="27"/>
      <c r="CU54" s="27"/>
      <c r="CV54" s="27"/>
      <c r="CW54" s="27"/>
      <c r="CX54" s="49"/>
      <c r="CY54" s="22"/>
      <c r="CZ54" s="22"/>
      <c r="DA54" s="22"/>
      <c r="DB54" s="22"/>
      <c r="DC54" s="22"/>
      <c r="DD54" s="22"/>
      <c r="DE54" s="4"/>
      <c r="DF54" s="4"/>
    </row>
    <row r="55" spans="1:110" ht="18" customHeight="1">
      <c r="A55" s="114"/>
      <c r="B55" s="115"/>
      <c r="C55" s="115"/>
      <c r="D55" s="115"/>
      <c r="E55" s="115"/>
      <c r="F55" s="115"/>
      <c r="G55" s="115"/>
      <c r="H55" s="115"/>
      <c r="I55" s="120"/>
      <c r="J55" s="121"/>
      <c r="K55" s="121"/>
      <c r="L55" s="121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26"/>
      <c r="AA55" s="26"/>
      <c r="AB55" s="26"/>
      <c r="AC55" s="26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26"/>
      <c r="AP55" s="26"/>
      <c r="AQ55" s="26"/>
      <c r="AR55" s="26"/>
      <c r="AS55" s="26"/>
      <c r="AT55" s="26"/>
      <c r="AU55" s="26"/>
      <c r="AV55" s="26"/>
      <c r="AW55" s="26"/>
      <c r="AX55" s="26"/>
      <c r="AY55" s="26"/>
      <c r="AZ55" s="26"/>
      <c r="BA55" s="26"/>
      <c r="BB55" s="26"/>
      <c r="BC55" s="26"/>
      <c r="BD55" s="26"/>
      <c r="BE55" s="26"/>
      <c r="BF55" s="26"/>
      <c r="BG55" s="26"/>
      <c r="BH55" s="26"/>
      <c r="BI55" s="26"/>
      <c r="BJ55" s="26"/>
      <c r="BK55" s="26"/>
      <c r="BL55" s="26"/>
      <c r="BM55" s="26"/>
      <c r="BN55" s="26"/>
      <c r="BO55" s="26"/>
      <c r="BP55" s="26"/>
      <c r="BQ55" s="26"/>
      <c r="BR55" s="26"/>
      <c r="BS55" s="26"/>
      <c r="BT55" s="26"/>
      <c r="BU55" s="26"/>
      <c r="BV55" s="26"/>
      <c r="BW55" s="26"/>
      <c r="BX55" s="26"/>
      <c r="BY55" s="26"/>
      <c r="BZ55" s="26"/>
      <c r="CA55" s="26"/>
      <c r="CB55" s="26"/>
      <c r="CC55" s="26"/>
      <c r="CD55" s="26"/>
      <c r="CE55" s="26"/>
      <c r="CF55" s="26"/>
      <c r="CG55" s="26"/>
      <c r="CH55" s="26"/>
      <c r="CI55" s="26"/>
      <c r="CJ55" s="26"/>
      <c r="CK55" s="26"/>
      <c r="CL55" s="26"/>
      <c r="CM55" s="26"/>
      <c r="CN55" s="26"/>
      <c r="CO55" s="26"/>
      <c r="CP55" s="26"/>
      <c r="CQ55" s="26"/>
      <c r="CR55" s="26"/>
      <c r="CS55" s="26"/>
      <c r="CT55" s="26"/>
      <c r="CU55" s="26"/>
      <c r="CV55" s="26"/>
      <c r="CW55" s="26"/>
      <c r="CX55" s="48"/>
      <c r="CY55" s="22"/>
      <c r="CZ55" s="22"/>
      <c r="DA55" s="22"/>
      <c r="DB55" s="22"/>
      <c r="DC55" s="22"/>
      <c r="DD55" s="22"/>
      <c r="DE55" s="4"/>
      <c r="DF55" s="4"/>
    </row>
    <row r="56" spans="1:110" ht="6" customHeight="1">
      <c r="A56" s="117"/>
      <c r="B56" s="118"/>
      <c r="C56" s="118"/>
      <c r="D56" s="118"/>
      <c r="E56" s="118"/>
      <c r="F56" s="118"/>
      <c r="G56" s="118"/>
      <c r="H56" s="118"/>
      <c r="I56" s="123"/>
      <c r="J56" s="118"/>
      <c r="K56" s="118"/>
      <c r="L56" s="118"/>
      <c r="M56" s="27"/>
      <c r="N56" s="27"/>
      <c r="O56" s="27"/>
      <c r="P56" s="27"/>
      <c r="Q56" s="27"/>
      <c r="R56" s="27"/>
      <c r="S56" s="27"/>
      <c r="T56" s="27"/>
      <c r="U56" s="27"/>
      <c r="V56" s="27"/>
      <c r="W56" s="27"/>
      <c r="X56" s="27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27"/>
      <c r="AN56" s="27"/>
      <c r="AO56" s="27"/>
      <c r="AP56" s="27"/>
      <c r="AQ56" s="27"/>
      <c r="AR56" s="27"/>
      <c r="AS56" s="27"/>
      <c r="AT56" s="27"/>
      <c r="AU56" s="27"/>
      <c r="AV56" s="27"/>
      <c r="AW56" s="27"/>
      <c r="AX56" s="27"/>
      <c r="AY56" s="27"/>
      <c r="AZ56" s="27"/>
      <c r="BA56" s="27"/>
      <c r="BB56" s="27"/>
      <c r="BC56" s="27"/>
      <c r="BD56" s="27"/>
      <c r="BE56" s="27"/>
      <c r="BF56" s="27"/>
      <c r="BG56" s="27"/>
      <c r="BH56" s="27"/>
      <c r="BI56" s="27"/>
      <c r="BJ56" s="27"/>
      <c r="BK56" s="27"/>
      <c r="BL56" s="27"/>
      <c r="BM56" s="27"/>
      <c r="BN56" s="27"/>
      <c r="BO56" s="27"/>
      <c r="BP56" s="27"/>
      <c r="BQ56" s="27"/>
      <c r="BR56" s="27"/>
      <c r="BS56" s="27"/>
      <c r="BT56" s="27"/>
      <c r="BU56" s="27"/>
      <c r="BV56" s="27"/>
      <c r="BW56" s="27"/>
      <c r="BX56" s="27"/>
      <c r="BY56" s="27"/>
      <c r="BZ56" s="27"/>
      <c r="CA56" s="27"/>
      <c r="CB56" s="27"/>
      <c r="CC56" s="27"/>
      <c r="CD56" s="27"/>
      <c r="CE56" s="27"/>
      <c r="CF56" s="27"/>
      <c r="CG56" s="27"/>
      <c r="CH56" s="27"/>
      <c r="CI56" s="27"/>
      <c r="CJ56" s="27"/>
      <c r="CK56" s="27"/>
      <c r="CL56" s="27"/>
      <c r="CM56" s="27"/>
      <c r="CN56" s="27"/>
      <c r="CO56" s="27"/>
      <c r="CP56" s="27"/>
      <c r="CQ56" s="27"/>
      <c r="CR56" s="27"/>
      <c r="CS56" s="27"/>
      <c r="CT56" s="27"/>
      <c r="CU56" s="27"/>
      <c r="CV56" s="27"/>
      <c r="CW56" s="27"/>
      <c r="CX56" s="49"/>
      <c r="CY56" s="22"/>
      <c r="CZ56" s="22"/>
      <c r="DA56" s="22"/>
      <c r="DB56" s="22"/>
      <c r="DC56" s="22"/>
      <c r="DD56" s="22"/>
      <c r="DE56" s="4"/>
      <c r="DF56" s="4"/>
    </row>
    <row r="57" spans="1:110" ht="16.5" customHeight="1">
      <c r="A57" s="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  <c r="AK57" s="3"/>
      <c r="AL57" s="3"/>
      <c r="AM57" s="3"/>
      <c r="AN57" s="3"/>
      <c r="AO57" s="3"/>
      <c r="AP57" s="3"/>
      <c r="AQ57" s="3"/>
      <c r="AR57" s="3"/>
      <c r="AS57" s="3"/>
      <c r="AT57" s="3"/>
      <c r="AU57" s="3"/>
      <c r="AV57" s="3"/>
      <c r="AW57" s="3"/>
      <c r="AX57" s="3"/>
      <c r="AY57" s="3"/>
      <c r="AZ57" s="3"/>
      <c r="BA57" s="3"/>
      <c r="BB57" s="3"/>
      <c r="BC57" s="3"/>
      <c r="BD57" s="3"/>
      <c r="BE57" s="3"/>
      <c r="BF57" s="3"/>
      <c r="BG57" s="3"/>
      <c r="BH57" s="3"/>
      <c r="BI57" s="3"/>
      <c r="BJ57" s="3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23"/>
      <c r="CR57" s="23"/>
      <c r="CS57" s="4"/>
      <c r="CT57" s="4"/>
      <c r="CU57" s="4"/>
      <c r="CV57" s="4"/>
      <c r="CW57" s="4"/>
      <c r="CX57" s="5"/>
      <c r="CY57" s="4"/>
      <c r="CZ57" s="4"/>
      <c r="DA57" s="4"/>
      <c r="DB57" s="4"/>
      <c r="DC57" s="4"/>
      <c r="DD57" s="4"/>
      <c r="DE57" s="4"/>
      <c r="DF57" s="4"/>
    </row>
    <row r="58" spans="1:110" ht="16.5" customHeight="1">
      <c r="A58" s="9"/>
      <c r="B58" s="18"/>
      <c r="C58" s="18"/>
      <c r="D58" s="18"/>
      <c r="E58" s="18"/>
      <c r="F58" s="18"/>
      <c r="G58" s="18"/>
      <c r="H58" s="18"/>
      <c r="I58" s="18"/>
      <c r="J58" s="18"/>
      <c r="K58" s="18"/>
      <c r="L58" s="18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  <c r="AP58" s="3"/>
      <c r="AQ58" s="3"/>
      <c r="AR58" s="3"/>
      <c r="AS58" s="3"/>
      <c r="AT58" s="3"/>
      <c r="AU58" s="3"/>
      <c r="AV58" s="3"/>
      <c r="AW58" s="3"/>
      <c r="AX58" s="3"/>
      <c r="AY58" s="3"/>
      <c r="AZ58" s="3"/>
      <c r="BA58" s="3"/>
      <c r="BB58" s="3"/>
      <c r="BC58" s="3"/>
      <c r="BD58" s="3"/>
      <c r="BE58" s="3"/>
      <c r="BF58" s="3"/>
      <c r="BG58" s="3"/>
      <c r="BH58" s="3"/>
      <c r="BI58" s="3"/>
      <c r="BJ58" s="3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23"/>
      <c r="CR58" s="23"/>
      <c r="CS58" s="4"/>
      <c r="CT58" s="4"/>
      <c r="CU58" s="4"/>
      <c r="CV58" s="4"/>
      <c r="CW58" s="4"/>
      <c r="CX58" s="5"/>
      <c r="CY58" s="4"/>
      <c r="CZ58" s="4"/>
      <c r="DA58" s="4"/>
      <c r="DB58" s="4"/>
      <c r="DC58" s="4"/>
      <c r="DD58" s="4"/>
      <c r="DE58" s="4"/>
      <c r="DF58" s="4"/>
    </row>
    <row r="59" spans="1:110" ht="16.5" customHeight="1">
      <c r="A59" s="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  <c r="AZ59" s="3"/>
      <c r="BA59" s="3"/>
      <c r="BB59" s="3"/>
      <c r="BC59" s="3"/>
      <c r="BD59" s="3"/>
      <c r="BE59" s="3"/>
      <c r="BF59" s="3"/>
      <c r="BG59" s="3"/>
      <c r="BH59" s="3"/>
      <c r="BI59" s="3"/>
      <c r="BJ59" s="3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23"/>
      <c r="CR59" s="23"/>
      <c r="CS59" s="4"/>
      <c r="CT59" s="4"/>
      <c r="CU59" s="4"/>
      <c r="CV59" s="4"/>
      <c r="CW59" s="4"/>
      <c r="CX59" s="5"/>
      <c r="CY59" s="4"/>
      <c r="CZ59" s="4"/>
      <c r="DA59" s="4"/>
      <c r="DB59" s="4"/>
      <c r="DC59" s="4"/>
      <c r="DD59" s="4"/>
      <c r="DE59" s="4"/>
      <c r="DF59" s="4"/>
    </row>
    <row r="60" spans="1:110" ht="16.5" customHeight="1">
      <c r="A60" s="9"/>
      <c r="B60" s="18"/>
      <c r="C60" s="18"/>
      <c r="D60" s="18"/>
      <c r="E60" s="18"/>
      <c r="F60" s="18"/>
      <c r="G60" s="18"/>
      <c r="H60" s="18"/>
      <c r="I60" s="18"/>
      <c r="J60" s="18"/>
      <c r="K60" s="18"/>
      <c r="L60" s="18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  <c r="AZ60" s="3"/>
      <c r="BA60" s="3"/>
      <c r="BB60" s="3"/>
      <c r="BC60" s="3"/>
      <c r="BD60" s="3"/>
      <c r="BE60" s="3"/>
      <c r="BF60" s="3"/>
      <c r="BG60" s="3"/>
      <c r="BH60" s="3"/>
      <c r="BI60" s="3"/>
      <c r="BJ60" s="3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23"/>
      <c r="CR60" s="23"/>
      <c r="CS60" s="4"/>
      <c r="CT60" s="3"/>
      <c r="CU60" s="3"/>
      <c r="CV60" s="3"/>
      <c r="CW60" s="3"/>
      <c r="CX60" s="14"/>
      <c r="CY60" s="4"/>
      <c r="CZ60" s="4"/>
      <c r="DA60" s="4"/>
      <c r="DB60" s="4"/>
      <c r="DC60" s="4"/>
      <c r="DD60" s="4"/>
      <c r="DE60" s="4"/>
      <c r="DF60" s="4"/>
    </row>
    <row r="61" spans="1:110" ht="16.5" customHeight="1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3"/>
      <c r="BW61" s="3"/>
      <c r="BX61" s="3"/>
      <c r="BY61" s="3"/>
      <c r="BZ61" s="3"/>
      <c r="CA61" s="3"/>
      <c r="CB61" s="3"/>
      <c r="CC61" s="44"/>
      <c r="CD61" s="44"/>
      <c r="CE61" s="44"/>
      <c r="CF61" s="44"/>
      <c r="CG61" s="107" t="s">
        <v>11</v>
      </c>
      <c r="CH61" s="107"/>
      <c r="CI61" s="107"/>
      <c r="CJ61" s="107"/>
      <c r="CK61" s="107"/>
      <c r="CL61" s="107"/>
      <c r="CM61" s="107" t="s">
        <v>12</v>
      </c>
      <c r="CN61" s="107"/>
      <c r="CO61" s="107"/>
      <c r="CP61" s="107"/>
      <c r="CQ61" s="107"/>
      <c r="CR61" s="107"/>
      <c r="CS61" s="107" t="s">
        <v>13</v>
      </c>
      <c r="CT61" s="107"/>
      <c r="CU61" s="107"/>
      <c r="CV61" s="107"/>
      <c r="CW61" s="107"/>
      <c r="CX61" s="219"/>
      <c r="CY61" s="4"/>
      <c r="CZ61" s="4"/>
      <c r="DA61" s="4"/>
      <c r="DB61" s="4"/>
      <c r="DC61" s="4"/>
      <c r="DD61" s="4"/>
      <c r="DE61" s="4"/>
      <c r="DF61" s="4"/>
    </row>
    <row r="62" spans="1:110" ht="16.5" customHeight="1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45"/>
      <c r="AU62" s="45"/>
      <c r="AV62" s="45"/>
      <c r="AW62" s="45"/>
      <c r="AX62" s="45"/>
      <c r="AY62" s="45"/>
      <c r="AZ62" s="45"/>
      <c r="BA62" s="45"/>
      <c r="BB62" s="45"/>
      <c r="BC62" s="45"/>
      <c r="BD62" s="45"/>
      <c r="BE62" s="45"/>
      <c r="BF62" s="45"/>
      <c r="BG62" s="45"/>
      <c r="BH62" s="45"/>
      <c r="BI62" s="45"/>
      <c r="BJ62" s="45"/>
      <c r="BK62" s="45"/>
      <c r="BL62" s="45"/>
      <c r="BM62" s="45"/>
      <c r="BN62" s="45"/>
      <c r="BO62" s="45"/>
      <c r="BP62" s="45"/>
      <c r="BQ62" s="45"/>
      <c r="BR62" s="45"/>
      <c r="BS62" s="45"/>
      <c r="BT62" s="45"/>
      <c r="BU62" s="45"/>
      <c r="BV62" s="3"/>
      <c r="BW62" s="3"/>
      <c r="BX62" s="3"/>
      <c r="BY62" s="3"/>
      <c r="BZ62" s="3"/>
      <c r="CA62" s="3"/>
      <c r="CB62" s="3"/>
      <c r="CC62" s="45"/>
      <c r="CD62" s="46"/>
      <c r="CE62" s="46"/>
      <c r="CF62" s="46"/>
      <c r="CG62" s="109"/>
      <c r="CH62" s="110"/>
      <c r="CI62" s="110"/>
      <c r="CJ62" s="110"/>
      <c r="CK62" s="110"/>
      <c r="CL62" s="110"/>
      <c r="CM62" s="109"/>
      <c r="CN62" s="110"/>
      <c r="CO62" s="110"/>
      <c r="CP62" s="110"/>
      <c r="CQ62" s="110"/>
      <c r="CR62" s="110"/>
      <c r="CS62" s="109"/>
      <c r="CT62" s="110"/>
      <c r="CU62" s="110"/>
      <c r="CV62" s="110"/>
      <c r="CW62" s="110"/>
      <c r="CX62" s="220"/>
      <c r="CY62" s="4"/>
      <c r="CZ62" s="4"/>
      <c r="DA62" s="4"/>
      <c r="DB62" s="4"/>
      <c r="DC62" s="4"/>
      <c r="DD62" s="4"/>
      <c r="DE62" s="4"/>
      <c r="DF62" s="4"/>
    </row>
    <row r="63" spans="1:110" ht="16.5" customHeight="1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  <c r="AP63" s="3"/>
      <c r="AQ63" s="3"/>
      <c r="AR63" s="3"/>
      <c r="AS63" s="3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3"/>
      <c r="BW63" s="3"/>
      <c r="BX63" s="3"/>
      <c r="BY63" s="3"/>
      <c r="BZ63" s="3"/>
      <c r="CA63" s="3"/>
      <c r="CB63" s="3"/>
      <c r="CC63" s="46"/>
      <c r="CD63" s="46"/>
      <c r="CE63" s="46"/>
      <c r="CF63" s="46"/>
      <c r="CG63" s="110"/>
      <c r="CH63" s="110"/>
      <c r="CI63" s="110"/>
      <c r="CJ63" s="110"/>
      <c r="CK63" s="110"/>
      <c r="CL63" s="110"/>
      <c r="CM63" s="110"/>
      <c r="CN63" s="110"/>
      <c r="CO63" s="110"/>
      <c r="CP63" s="110"/>
      <c r="CQ63" s="110"/>
      <c r="CR63" s="110"/>
      <c r="CS63" s="110"/>
      <c r="CT63" s="110"/>
      <c r="CU63" s="110"/>
      <c r="CV63" s="110"/>
      <c r="CW63" s="110"/>
      <c r="CX63" s="220"/>
      <c r="CY63" s="4"/>
      <c r="CZ63" s="4"/>
      <c r="DA63" s="4"/>
      <c r="DB63" s="4"/>
      <c r="DC63" s="4"/>
      <c r="DD63" s="4"/>
      <c r="DE63" s="4"/>
      <c r="DF63" s="4"/>
    </row>
    <row r="64" spans="1:110" ht="16.5" customHeight="1">
      <c r="A64" s="3"/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  <c r="AP64" s="3"/>
      <c r="AQ64" s="3"/>
      <c r="AR64" s="3"/>
      <c r="AS64" s="3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3"/>
      <c r="BW64" s="3"/>
      <c r="BX64" s="3"/>
      <c r="BY64" s="3"/>
      <c r="BZ64" s="3"/>
      <c r="CA64" s="3"/>
      <c r="CB64" s="3"/>
      <c r="CC64" s="46"/>
      <c r="CD64" s="46"/>
      <c r="CE64" s="46"/>
      <c r="CF64" s="46"/>
      <c r="CG64" s="110"/>
      <c r="CH64" s="110"/>
      <c r="CI64" s="110"/>
      <c r="CJ64" s="110"/>
      <c r="CK64" s="110"/>
      <c r="CL64" s="110"/>
      <c r="CM64" s="110"/>
      <c r="CN64" s="110"/>
      <c r="CO64" s="110"/>
      <c r="CP64" s="110"/>
      <c r="CQ64" s="110"/>
      <c r="CR64" s="110"/>
      <c r="CS64" s="110"/>
      <c r="CT64" s="110"/>
      <c r="CU64" s="110"/>
      <c r="CV64" s="110"/>
      <c r="CW64" s="110"/>
      <c r="CX64" s="220"/>
      <c r="CY64" s="4"/>
      <c r="CZ64" s="4"/>
      <c r="DA64" s="4"/>
      <c r="DB64" s="4"/>
      <c r="DC64" s="4"/>
      <c r="DD64" s="4"/>
      <c r="DE64" s="4"/>
      <c r="DF64" s="4"/>
    </row>
    <row r="65" spans="1:110" ht="16.5" customHeight="1" thickBot="1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47"/>
      <c r="AU65" s="47"/>
      <c r="AV65" s="47"/>
      <c r="AW65" s="47"/>
      <c r="AX65" s="47"/>
      <c r="AY65" s="47"/>
      <c r="AZ65" s="47"/>
      <c r="BA65" s="47"/>
      <c r="BB65" s="47"/>
      <c r="BC65" s="47"/>
      <c r="BD65" s="47"/>
      <c r="BE65" s="47"/>
      <c r="BF65" s="47"/>
      <c r="BG65" s="47"/>
      <c r="BH65" s="47"/>
      <c r="BI65" s="47"/>
      <c r="BJ65" s="47"/>
      <c r="BK65" s="47"/>
      <c r="BL65" s="47"/>
      <c r="BM65" s="47"/>
      <c r="BN65" s="47"/>
      <c r="BO65" s="47"/>
      <c r="BP65" s="47"/>
      <c r="BQ65" s="47"/>
      <c r="BR65" s="47"/>
      <c r="BS65" s="47"/>
      <c r="BT65" s="47"/>
      <c r="BU65" s="47"/>
      <c r="BV65" s="6"/>
      <c r="BW65" s="6"/>
      <c r="BX65" s="6"/>
      <c r="BY65" s="6"/>
      <c r="BZ65" s="6"/>
      <c r="CA65" s="6"/>
      <c r="CB65" s="6"/>
      <c r="CC65" s="47"/>
      <c r="CD65" s="47"/>
      <c r="CE65" s="47"/>
      <c r="CF65" s="47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1"/>
      <c r="CX65" s="221"/>
      <c r="CY65" s="4"/>
      <c r="CZ65" s="4"/>
      <c r="DA65" s="4"/>
      <c r="DB65" s="4"/>
      <c r="DC65" s="4"/>
      <c r="DD65" s="4"/>
      <c r="DE65" s="4"/>
      <c r="DF65" s="4"/>
    </row>
    <row r="66" spans="1:110" ht="25.5" customHeight="1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BY66" s="214" t="str">
        <f>'入力表'!C25</f>
        <v>株式会社　ホームプランニング</v>
      </c>
      <c r="BZ66" s="214"/>
      <c r="CA66" s="214"/>
      <c r="CB66" s="214"/>
      <c r="CC66" s="214"/>
      <c r="CD66" s="214"/>
      <c r="CE66" s="214"/>
      <c r="CF66" s="214"/>
      <c r="CG66" s="214"/>
      <c r="CH66" s="214"/>
      <c r="CI66" s="214"/>
      <c r="CJ66" s="214"/>
      <c r="CK66" s="214"/>
      <c r="CL66" s="214"/>
      <c r="CM66" s="214"/>
      <c r="CN66" s="214"/>
      <c r="CO66" s="214"/>
      <c r="CP66" s="214"/>
      <c r="CQ66" s="214"/>
      <c r="CR66" s="214"/>
      <c r="CS66" s="214"/>
      <c r="CT66" s="214"/>
      <c r="CU66" s="214"/>
      <c r="CV66" s="214"/>
      <c r="CW66" s="214"/>
      <c r="CX66" s="214"/>
      <c r="CY66" s="4"/>
      <c r="CZ66" s="4"/>
      <c r="DA66" s="4"/>
      <c r="DB66" s="4"/>
      <c r="DC66" s="4"/>
      <c r="DD66" s="4"/>
      <c r="DE66" s="8"/>
      <c r="DF66" s="4"/>
    </row>
    <row r="67" spans="1:12" ht="14.25" customHeight="1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</row>
    <row r="68" spans="1:104" ht="14.25" customHeight="1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CY68" s="4"/>
      <c r="CZ68" s="4"/>
    </row>
    <row r="69" spans="1:104" ht="14.25" customHeight="1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CY69" s="4"/>
      <c r="CZ69" s="4"/>
    </row>
    <row r="70" spans="1:12" ht="14.25" customHeight="1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4.25" customHeight="1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pans="1:12" ht="14.25" customHeight="1">
      <c r="A72" s="11"/>
      <c r="B72" s="11"/>
      <c r="C72" s="11"/>
      <c r="D72" s="11"/>
      <c r="E72" s="11"/>
      <c r="F72" s="11"/>
      <c r="G72" s="11"/>
      <c r="H72" s="11"/>
      <c r="I72" s="11"/>
      <c r="J72" s="11"/>
      <c r="K72" s="11"/>
      <c r="L72" s="11"/>
    </row>
    <row r="73" spans="1:12" ht="14.25" customHeight="1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4.25" customHeight="1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pans="1:12" ht="14.25" customHeight="1">
      <c r="A75" s="11"/>
      <c r="B75" s="11"/>
      <c r="C75" s="11"/>
      <c r="D75" s="11"/>
      <c r="E75" s="11"/>
      <c r="F75" s="11"/>
      <c r="G75" s="11"/>
      <c r="H75" s="11"/>
      <c r="I75" s="11"/>
      <c r="J75" s="11"/>
      <c r="K75" s="11"/>
      <c r="L75" s="11"/>
    </row>
    <row r="76" spans="1:12" ht="14.25" customHeight="1">
      <c r="A76" s="11"/>
      <c r="B76" s="11"/>
      <c r="C76" s="11"/>
      <c r="D76" s="11"/>
      <c r="E76" s="11"/>
      <c r="F76" s="11"/>
      <c r="G76" s="11"/>
      <c r="H76" s="11"/>
      <c r="I76" s="11"/>
      <c r="J76" s="11"/>
      <c r="K76" s="11"/>
      <c r="L76" s="11"/>
    </row>
    <row r="77" spans="1:12" ht="14.25" customHeight="1">
      <c r="A77" s="11"/>
      <c r="B77" s="11"/>
      <c r="C77" s="11"/>
      <c r="D77" s="11"/>
      <c r="E77" s="11"/>
      <c r="F77" s="11"/>
      <c r="G77" s="11"/>
      <c r="H77" s="11"/>
      <c r="I77" s="11"/>
      <c r="J77" s="11"/>
      <c r="K77" s="11"/>
      <c r="L77" s="11"/>
    </row>
    <row r="78" spans="1:12" ht="14.25" customHeight="1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4.25" customHeight="1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4.25" customHeight="1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pans="1:12" ht="14.25" customHeight="1">
      <c r="A81" s="11"/>
      <c r="B81" s="11"/>
      <c r="C81" s="11"/>
      <c r="D81" s="11"/>
      <c r="E81" s="11"/>
      <c r="F81" s="11"/>
      <c r="G81" s="11"/>
      <c r="H81" s="11"/>
      <c r="I81" s="11"/>
      <c r="J81" s="11"/>
      <c r="K81" s="11"/>
      <c r="L81" s="11"/>
    </row>
    <row r="82" spans="1:12" ht="14.25" customHeight="1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4.25" customHeight="1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4.25" customHeight="1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4.25" customHeight="1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pans="1:12" ht="14.25" customHeight="1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</row>
    <row r="87" spans="1:12" ht="14.25" customHeight="1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4.25" customHeight="1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pans="1:12" ht="14.25" customHeight="1">
      <c r="A89" s="11"/>
      <c r="B89" s="11"/>
      <c r="C89" s="11"/>
      <c r="D89" s="11"/>
      <c r="E89" s="11"/>
      <c r="F89" s="11"/>
      <c r="G89" s="11"/>
      <c r="H89" s="11"/>
      <c r="I89" s="11"/>
      <c r="J89" s="11"/>
      <c r="K89" s="11"/>
      <c r="L89" s="11"/>
    </row>
    <row r="90" spans="1:12" ht="14.25" customHeight="1">
      <c r="A90" s="11"/>
      <c r="B90" s="11"/>
      <c r="C90" s="11"/>
      <c r="D90" s="11"/>
      <c r="E90" s="11"/>
      <c r="F90" s="11"/>
      <c r="G90" s="11"/>
      <c r="H90" s="11"/>
      <c r="I90" s="11"/>
      <c r="J90" s="11"/>
      <c r="K90" s="11"/>
      <c r="L90" s="11"/>
    </row>
    <row r="91" spans="1:12" ht="14.25" customHeight="1">
      <c r="A91" s="11"/>
      <c r="B91" s="11"/>
      <c r="C91" s="11"/>
      <c r="D91" s="11"/>
      <c r="E91" s="11"/>
      <c r="F91" s="11"/>
      <c r="G91" s="11"/>
      <c r="H91" s="11"/>
      <c r="I91" s="11"/>
      <c r="J91" s="11"/>
      <c r="K91" s="11"/>
      <c r="L91" s="11"/>
    </row>
    <row r="92" spans="1:12" ht="14.25" customHeight="1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4.25" customHeight="1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4.25" customHeight="1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pans="1:12" ht="14.25" customHeight="1">
      <c r="A95" s="11"/>
      <c r="B95" s="11"/>
      <c r="C95" s="11"/>
      <c r="D95" s="11"/>
      <c r="E95" s="11"/>
      <c r="F95" s="11"/>
      <c r="G95" s="11"/>
      <c r="H95" s="11"/>
      <c r="I95" s="11"/>
      <c r="J95" s="11"/>
      <c r="K95" s="11"/>
      <c r="L95" s="11"/>
    </row>
    <row r="96" spans="1:12" ht="14.25" customHeight="1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4.25" customHeight="1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4.25" customHeight="1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4.25" customHeight="1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pans="1:12" ht="14.25" customHeight="1">
      <c r="A100" s="11"/>
      <c r="B100" s="11"/>
      <c r="C100" s="11"/>
      <c r="D100" s="11"/>
      <c r="E100" s="11"/>
      <c r="F100" s="11"/>
      <c r="G100" s="11"/>
      <c r="H100" s="11"/>
      <c r="I100" s="11"/>
      <c r="J100" s="11"/>
      <c r="K100" s="11"/>
      <c r="L100" s="11"/>
    </row>
    <row r="101" spans="1:12" ht="14.25" customHeight="1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pans="1:12" ht="14.25" customHeight="1">
      <c r="A102" s="11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</row>
    <row r="103" spans="1:12" ht="14.25" customHeight="1">
      <c r="A103" s="11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</row>
    <row r="104" spans="1:12" ht="14.25" customHeight="1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4.25" customHeight="1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4.25" customHeight="1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pans="1:12" ht="14.25" customHeight="1">
      <c r="A107" s="11"/>
      <c r="B107" s="11"/>
      <c r="C107" s="11"/>
      <c r="D107" s="11"/>
      <c r="E107" s="11"/>
      <c r="F107" s="11"/>
      <c r="G107" s="11"/>
      <c r="H107" s="11"/>
      <c r="I107" s="11"/>
      <c r="J107" s="11"/>
      <c r="K107" s="11"/>
      <c r="L107" s="11"/>
    </row>
    <row r="108" spans="1:12" ht="14.25" customHeight="1">
      <c r="A108" s="11"/>
      <c r="B108" s="11"/>
      <c r="C108" s="11"/>
      <c r="D108" s="11"/>
      <c r="E108" s="11"/>
      <c r="F108" s="11"/>
      <c r="G108" s="11"/>
      <c r="H108" s="11"/>
      <c r="I108" s="11"/>
      <c r="J108" s="11"/>
      <c r="K108" s="11"/>
      <c r="L108" s="11"/>
    </row>
    <row r="109" spans="1:12" ht="14.25" customHeight="1">
      <c r="A109" s="11"/>
      <c r="B109" s="11"/>
      <c r="C109" s="11"/>
      <c r="D109" s="11"/>
      <c r="E109" s="11"/>
      <c r="F109" s="11"/>
      <c r="G109" s="11"/>
      <c r="H109" s="11"/>
      <c r="I109" s="11"/>
      <c r="J109" s="11"/>
      <c r="K109" s="11"/>
      <c r="L109" s="11"/>
    </row>
    <row r="110" spans="1:12" ht="14.25" customHeight="1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4.25" customHeight="1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4.25" customHeight="1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pans="1:12" ht="14.25" customHeight="1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</row>
    <row r="114" spans="1:12" ht="14.25" customHeight="1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4.25" customHeight="1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4.25" customHeight="1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4.25" customHeight="1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pans="1:12" ht="14.25" customHeight="1">
      <c r="A118" s="11"/>
      <c r="B118" s="11"/>
      <c r="C118" s="11"/>
      <c r="D118" s="11"/>
      <c r="E118" s="11"/>
      <c r="F118" s="11"/>
      <c r="G118" s="11"/>
      <c r="H118" s="11"/>
      <c r="I118" s="11"/>
      <c r="J118" s="11"/>
      <c r="K118" s="11"/>
      <c r="L118" s="11"/>
    </row>
    <row r="119" spans="1:12" ht="14.25" customHeight="1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pans="1:12" ht="14.25" customHeight="1">
      <c r="A120" s="11"/>
      <c r="B120" s="11"/>
      <c r="C120" s="11"/>
      <c r="D120" s="11"/>
      <c r="E120" s="11"/>
      <c r="F120" s="11"/>
      <c r="G120" s="11"/>
      <c r="H120" s="11"/>
      <c r="I120" s="11"/>
      <c r="J120" s="11"/>
      <c r="K120" s="11"/>
      <c r="L120" s="11"/>
    </row>
    <row r="121" spans="1:12" ht="14.2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pans="1:12" ht="14.25" customHeight="1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</row>
    <row r="123" spans="1:12" ht="14.25" customHeight="1">
      <c r="A123" s="11"/>
      <c r="B123" s="11"/>
      <c r="C123" s="11"/>
      <c r="D123" s="11"/>
      <c r="E123" s="11"/>
      <c r="F123" s="11"/>
      <c r="G123" s="11"/>
      <c r="H123" s="11"/>
      <c r="I123" s="11"/>
      <c r="J123" s="11"/>
      <c r="K123" s="11"/>
      <c r="L123" s="11"/>
    </row>
    <row r="124" spans="1:12" ht="14.2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4.25" customHeight="1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4.25" customHeight="1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pans="1:12" ht="14.25" customHeight="1">
      <c r="A127" s="11"/>
      <c r="B127" s="11"/>
      <c r="C127" s="11"/>
      <c r="D127" s="11"/>
      <c r="E127" s="11"/>
      <c r="F127" s="11"/>
      <c r="G127" s="11"/>
      <c r="H127" s="11"/>
      <c r="I127" s="11"/>
      <c r="J127" s="11"/>
      <c r="K127" s="11"/>
      <c r="L127" s="11"/>
    </row>
    <row r="128" spans="1:12" ht="14.25" customHeight="1">
      <c r="A128" s="11"/>
      <c r="B128" s="11"/>
      <c r="C128" s="11"/>
      <c r="D128" s="11"/>
      <c r="E128" s="11"/>
      <c r="F128" s="11"/>
      <c r="G128" s="11"/>
      <c r="H128" s="11"/>
      <c r="I128" s="11"/>
      <c r="J128" s="11"/>
      <c r="K128" s="11"/>
      <c r="L128" s="11"/>
    </row>
    <row r="129" spans="1:12" ht="14.25" customHeight="1">
      <c r="A129" s="11"/>
      <c r="B129" s="11"/>
      <c r="C129" s="11"/>
      <c r="D129" s="11"/>
      <c r="E129" s="11"/>
      <c r="F129" s="11"/>
      <c r="G129" s="11"/>
      <c r="H129" s="11"/>
      <c r="I129" s="11"/>
      <c r="J129" s="11"/>
      <c r="K129" s="11"/>
      <c r="L129" s="11"/>
    </row>
    <row r="130" spans="1:12" ht="14.25" customHeight="1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4.25" customHeight="1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4.25" customHeight="1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pans="1:12" ht="14.25" customHeight="1">
      <c r="A133" s="11"/>
      <c r="B133" s="11"/>
      <c r="C133" s="11"/>
      <c r="D133" s="11"/>
      <c r="E133" s="11"/>
      <c r="F133" s="11"/>
      <c r="G133" s="11"/>
      <c r="H133" s="11"/>
      <c r="I133" s="11"/>
      <c r="J133" s="11"/>
      <c r="K133" s="11"/>
      <c r="L133" s="11"/>
    </row>
    <row r="134" spans="1:12" ht="14.25" customHeight="1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4.25" customHeight="1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4.25" customHeight="1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4.25" customHeight="1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pans="1:12" ht="14.25" customHeight="1">
      <c r="A138" s="11"/>
      <c r="B138" s="11"/>
      <c r="C138" s="11"/>
      <c r="D138" s="11"/>
      <c r="E138" s="11"/>
      <c r="F138" s="11"/>
      <c r="G138" s="11"/>
      <c r="H138" s="11"/>
      <c r="I138" s="11"/>
      <c r="J138" s="11"/>
      <c r="K138" s="11"/>
      <c r="L138" s="11"/>
    </row>
    <row r="139" spans="1:12" ht="14.25" customHeight="1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pans="1:12" ht="14.25" customHeight="1">
      <c r="A140" s="11"/>
      <c r="B140" s="11"/>
      <c r="C140" s="11"/>
      <c r="D140" s="11"/>
      <c r="E140" s="11"/>
      <c r="F140" s="11"/>
      <c r="G140" s="11"/>
      <c r="H140" s="11"/>
      <c r="I140" s="11"/>
      <c r="J140" s="11"/>
      <c r="K140" s="11"/>
      <c r="L140" s="11"/>
    </row>
    <row r="141" spans="1:12" ht="14.25" customHeight="1">
      <c r="A141" s="11"/>
      <c r="B141" s="11"/>
      <c r="C141" s="11"/>
      <c r="D141" s="11"/>
      <c r="E141" s="11"/>
      <c r="F141" s="11"/>
      <c r="G141" s="11"/>
      <c r="H141" s="11"/>
      <c r="I141" s="11"/>
      <c r="J141" s="11"/>
      <c r="K141" s="11"/>
      <c r="L141" s="11"/>
    </row>
    <row r="142" spans="1:12" ht="14.25" customHeight="1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pans="1:12" ht="14.25" customHeight="1">
      <c r="A143" s="11"/>
      <c r="B143" s="11"/>
      <c r="C143" s="11"/>
      <c r="D143" s="11"/>
      <c r="E143" s="11"/>
      <c r="F143" s="11"/>
      <c r="G143" s="11"/>
      <c r="H143" s="11"/>
      <c r="I143" s="11"/>
      <c r="J143" s="11"/>
      <c r="K143" s="11"/>
      <c r="L143" s="11"/>
    </row>
    <row r="144" spans="1:12" ht="14.25" customHeight="1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4.25" customHeight="1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4.25" customHeight="1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4.25" customHeight="1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4.25" customHeight="1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4.25" customHeight="1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4.25" customHeight="1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4.25" customHeight="1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4.25" customHeight="1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4.25" customHeight="1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4.25" customHeight="1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4.25" customHeight="1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4.25" customHeight="1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4.25" customHeight="1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4.25" customHeight="1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4.25" customHeight="1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4.25" customHeight="1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4.25" customHeight="1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4.25" customHeight="1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4.25" customHeight="1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4.25" customHeight="1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4.25" customHeight="1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4.25" customHeight="1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4.25" customHeight="1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4.25" customHeight="1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4.25" customHeight="1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4.25" customHeight="1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4.25" customHeight="1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4.25" customHeight="1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4.25" customHeight="1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4.25" customHeight="1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4.25" customHeight="1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4.25" customHeight="1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4.25" customHeight="1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4.25" customHeight="1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4.25" customHeight="1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4.25" customHeight="1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4.25" customHeight="1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4.25" customHeight="1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4.25" customHeight="1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4.25" customHeight="1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4.25" customHeight="1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4.25" customHeight="1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4.25" customHeight="1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4.25" customHeight="1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4.25" customHeight="1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4.25" customHeight="1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4.25" customHeight="1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4.25" customHeight="1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4.25" customHeight="1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4.25" customHeight="1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4.25" customHeight="1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4.25" customHeight="1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4.25" customHeight="1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4.25" customHeight="1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4.25" customHeight="1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4.25" customHeight="1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4.25" customHeight="1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4.25" customHeight="1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4.25" customHeight="1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4.25" customHeight="1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4.25" customHeight="1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4.25" customHeight="1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4.25" customHeight="1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4.25" customHeight="1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4.25" customHeight="1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4.25" customHeight="1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4.25" customHeight="1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4.25" customHeight="1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4.25" customHeight="1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4.25" customHeight="1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4.25" customHeight="1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4.25" customHeight="1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4.25" customHeight="1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4.25" customHeight="1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4.25" customHeight="1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4.25" customHeight="1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4.25" customHeight="1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4.25" customHeight="1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4.25" customHeight="1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4.25" customHeight="1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4.25" customHeight="1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4.25" customHeight="1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4.25" customHeight="1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4.25" customHeight="1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4.25" customHeight="1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4.25" customHeight="1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4.25" customHeight="1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4.25" customHeight="1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4.25" customHeight="1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4.25" customHeight="1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4.25" customHeight="1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4.25" customHeight="1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4.25" customHeight="1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4.25" customHeight="1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4.25" customHeight="1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4.25" customHeight="1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4.25" customHeight="1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4.25" customHeight="1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4.25" customHeight="1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4.25" customHeight="1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4.25" customHeight="1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4.25" customHeight="1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4.25" customHeight="1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4.25" customHeight="1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4.25" customHeight="1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4.25" customHeight="1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4.25" customHeight="1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4.25" customHeight="1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4.25" customHeight="1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4.25" customHeight="1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4.25" customHeight="1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4.25" customHeight="1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4.25" customHeight="1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4.25" customHeight="1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4.25" customHeight="1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4.25" customHeight="1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4.25" customHeight="1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4.25" customHeight="1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4.25" customHeight="1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4.25" customHeight="1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4.25" customHeight="1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4.25" customHeight="1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4.25" customHeight="1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4.25" customHeight="1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4.25" customHeight="1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4.25" customHeight="1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4.25" customHeight="1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4.25" customHeight="1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4.25" customHeight="1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4.25" customHeight="1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4.25" customHeight="1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4.25" customHeight="1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4.25" customHeight="1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4.25" customHeight="1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4.25" customHeight="1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4.25" customHeight="1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4.25" customHeight="1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4.25" customHeight="1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4.25" customHeight="1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4.25" customHeight="1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4.25" customHeight="1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4.25" customHeight="1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4.25" customHeight="1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4.25" customHeight="1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4.25" customHeight="1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4.25" customHeight="1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4.25" customHeight="1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4.25" customHeight="1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4.25" customHeight="1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4.25" customHeight="1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4.25" customHeight="1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4.25" customHeight="1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4.25" customHeight="1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4.25" customHeight="1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4.25" customHeight="1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4.25" customHeight="1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4.25" customHeight="1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4.25" customHeight="1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4.25" customHeight="1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4.25" customHeight="1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4.25" customHeight="1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4.25" customHeight="1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4.25" customHeight="1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4.25" customHeight="1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4.25" customHeight="1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4.25" customHeight="1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4.25" customHeight="1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4.25" customHeight="1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4.25" customHeight="1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4.25" customHeight="1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4.25" customHeight="1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4.25" customHeight="1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4.25" customHeight="1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4.25" customHeight="1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4.25" customHeight="1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4.25" customHeight="1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4.25" customHeight="1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4.25" customHeight="1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4.25" customHeight="1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4.25" customHeight="1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4.25" customHeight="1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4.25" customHeight="1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4.25" customHeight="1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4.25" customHeight="1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4.25" customHeight="1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4.25" customHeight="1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4.25" customHeight="1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4.25" customHeight="1">
      <c r="A332" s="11"/>
      <c r="B332" s="11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4.25" customHeight="1">
      <c r="A333" s="11"/>
      <c r="B333" s="11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4.25" customHeight="1">
      <c r="A334" s="11"/>
      <c r="B334" s="11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4.25" customHeight="1">
      <c r="A335" s="11"/>
      <c r="B335" s="11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4.25" customHeight="1">
      <c r="A336" s="11"/>
      <c r="B336" s="11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4.25" customHeight="1">
      <c r="A337" s="11"/>
      <c r="B337" s="11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4.25" customHeight="1">
      <c r="A338" s="11"/>
      <c r="B338" s="11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4.25" customHeight="1">
      <c r="A339" s="11"/>
      <c r="B339" s="11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4.25" customHeight="1">
      <c r="A340" s="11"/>
      <c r="B340" s="11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4.25" customHeight="1">
      <c r="A341" s="11"/>
      <c r="B341" s="11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ht="14.25" customHeight="1">
      <c r="A342" s="11"/>
      <c r="B342" s="11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4.25" customHeight="1">
      <c r="A343" s="11"/>
      <c r="B343" s="11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4.25" customHeight="1">
      <c r="A344" s="11"/>
      <c r="B344" s="11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4.25" customHeight="1">
      <c r="A345" s="11"/>
      <c r="B345" s="11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4.25" customHeight="1">
      <c r="A346" s="11"/>
      <c r="B346" s="11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4.25" customHeight="1">
      <c r="A347" s="11"/>
      <c r="B347" s="11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4.25" customHeight="1">
      <c r="A348" s="11"/>
      <c r="B348" s="11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4.25" customHeight="1">
      <c r="A349" s="11"/>
      <c r="B349" s="11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2" ht="14.25" customHeight="1">
      <c r="A350" s="11"/>
      <c r="B350" s="11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4.25" customHeight="1">
      <c r="A351" s="11"/>
      <c r="B351" s="11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ht="14.25" customHeight="1">
      <c r="A352" s="11"/>
      <c r="B352" s="11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4.25" customHeight="1">
      <c r="A353" s="11"/>
      <c r="B353" s="11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4.25" customHeight="1">
      <c r="A354" s="11"/>
      <c r="B354" s="11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4.25" customHeight="1">
      <c r="A355" s="11"/>
      <c r="B355" s="11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4.25" customHeight="1">
      <c r="A356" s="11"/>
      <c r="B356" s="11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4.25" customHeight="1">
      <c r="A357" s="11"/>
      <c r="B357" s="11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4.25" customHeight="1">
      <c r="A358" s="11"/>
      <c r="B358" s="11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4.25" customHeight="1">
      <c r="A359" s="11"/>
      <c r="B359" s="11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4.25" customHeight="1">
      <c r="A360" s="11"/>
      <c r="B360" s="11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4.25" customHeight="1">
      <c r="A361" s="11"/>
      <c r="B361" s="11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4.25" customHeight="1">
      <c r="A362" s="11"/>
      <c r="B362" s="11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4.25" customHeight="1">
      <c r="A363" s="11"/>
      <c r="B363" s="11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4.25" customHeight="1">
      <c r="A364" s="11"/>
      <c r="B364" s="11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4.25" customHeight="1">
      <c r="A365" s="11"/>
      <c r="B365" s="11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4.25" customHeight="1">
      <c r="A366" s="11"/>
      <c r="B366" s="11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4.25" customHeight="1">
      <c r="A367" s="11"/>
      <c r="B367" s="11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4.25" customHeight="1">
      <c r="A368" s="11"/>
      <c r="B368" s="11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4.25" customHeight="1">
      <c r="A369" s="11"/>
      <c r="B369" s="11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4.25" customHeight="1">
      <c r="A370" s="11"/>
      <c r="B370" s="11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4.25" customHeight="1">
      <c r="A371" s="11"/>
      <c r="B371" s="11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4.25" customHeight="1">
      <c r="A372" s="11"/>
      <c r="B372" s="11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4.25" customHeight="1">
      <c r="A373" s="11"/>
      <c r="B373" s="11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4.25" customHeight="1">
      <c r="A374" s="11"/>
      <c r="B374" s="11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4.25" customHeight="1">
      <c r="A375" s="11"/>
      <c r="B375" s="11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4.25" customHeight="1">
      <c r="A376" s="11"/>
      <c r="B376" s="11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4.25" customHeight="1">
      <c r="A377" s="11"/>
      <c r="B377" s="11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4.25" customHeight="1">
      <c r="A378" s="11"/>
      <c r="B378" s="11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4.25" customHeight="1">
      <c r="A379" s="11"/>
      <c r="B379" s="11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4.25" customHeight="1">
      <c r="A380" s="11"/>
      <c r="B380" s="11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4.25" customHeight="1">
      <c r="A381" s="11"/>
      <c r="B381" s="11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4.25" customHeight="1">
      <c r="A382" s="11"/>
      <c r="B382" s="11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4.25" customHeight="1">
      <c r="A383" s="11"/>
      <c r="B383" s="11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4.25" customHeight="1">
      <c r="A384" s="11"/>
      <c r="B384" s="11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4.25" customHeight="1">
      <c r="A385" s="11"/>
      <c r="B385" s="11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4.25" customHeight="1">
      <c r="A386" s="11"/>
      <c r="B386" s="11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4.25" customHeight="1">
      <c r="A387" s="11"/>
      <c r="B387" s="11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4.25" customHeight="1">
      <c r="A388" s="11"/>
      <c r="B388" s="11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4.25" customHeight="1">
      <c r="A389" s="11"/>
      <c r="B389" s="11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4.25" customHeight="1">
      <c r="A390" s="11"/>
      <c r="B390" s="11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4.25" customHeight="1">
      <c r="A391" s="11"/>
      <c r="B391" s="11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ht="14.25" customHeight="1">
      <c r="A392" s="11"/>
      <c r="B392" s="11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4.25" customHeight="1">
      <c r="A393" s="11"/>
      <c r="B393" s="11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ht="14.25" customHeight="1">
      <c r="A394" s="11"/>
      <c r="B394" s="11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4.25" customHeight="1">
      <c r="A395" s="11"/>
      <c r="B395" s="11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ht="14.25" customHeight="1">
      <c r="A396" s="11"/>
      <c r="B396" s="11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4.25" customHeight="1">
      <c r="A397" s="11"/>
      <c r="B397" s="11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ht="14.25" customHeight="1">
      <c r="A398" s="11"/>
      <c r="B398" s="11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4.25" customHeight="1">
      <c r="A399" s="11"/>
      <c r="B399" s="11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ht="14.25" customHeight="1">
      <c r="A400" s="11"/>
      <c r="B400" s="11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4.25" customHeight="1">
      <c r="A401" s="11"/>
      <c r="B401" s="11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ht="14.25" customHeight="1">
      <c r="A402" s="11"/>
      <c r="B402" s="11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4.25" customHeight="1">
      <c r="A403" s="11"/>
      <c r="B403" s="11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ht="14.25" customHeight="1">
      <c r="A404" s="11"/>
      <c r="B404" s="11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4.25" customHeight="1">
      <c r="A405" s="11"/>
      <c r="B405" s="11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ht="14.25" customHeight="1">
      <c r="A406" s="11"/>
      <c r="B406" s="11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ht="14.25" customHeight="1">
      <c r="A407" s="11"/>
      <c r="B407" s="11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ht="14.25" customHeight="1">
      <c r="A408" s="11"/>
      <c r="B408" s="11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ht="14.25" customHeight="1">
      <c r="A409" s="11"/>
      <c r="B409" s="11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1:12" ht="14.25" customHeight="1">
      <c r="A410" s="11"/>
      <c r="B410" s="11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4.25" customHeight="1">
      <c r="A411" s="11"/>
      <c r="B411" s="11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ht="14.25" customHeight="1">
      <c r="A412" s="11"/>
      <c r="B412" s="11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ht="14.25" customHeight="1">
      <c r="A413" s="11"/>
      <c r="B413" s="11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1:12" ht="14.25" customHeight="1">
      <c r="A414" s="11"/>
      <c r="B414" s="11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ht="14.25" customHeight="1">
      <c r="A415" s="11"/>
      <c r="B415" s="11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1:12" ht="14.25" customHeight="1">
      <c r="A416" s="11"/>
      <c r="B416" s="11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1:12" ht="14.25" customHeight="1">
      <c r="A417" s="11"/>
      <c r="B417" s="11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  <row r="418" spans="1:12" ht="14.25" customHeight="1">
      <c r="A418" s="11"/>
      <c r="B418" s="11"/>
      <c r="C418" s="11"/>
      <c r="D418" s="11"/>
      <c r="E418" s="11"/>
      <c r="F418" s="11"/>
      <c r="G418" s="11"/>
      <c r="H418" s="11"/>
      <c r="I418" s="11"/>
      <c r="J418" s="11"/>
      <c r="K418" s="11"/>
      <c r="L418" s="11"/>
    </row>
    <row r="419" spans="1:12" ht="14.25" customHeight="1">
      <c r="A419" s="11"/>
      <c r="B419" s="11"/>
      <c r="C419" s="11"/>
      <c r="D419" s="11"/>
      <c r="E419" s="11"/>
      <c r="F419" s="11"/>
      <c r="G419" s="11"/>
      <c r="H419" s="11"/>
      <c r="I419" s="11"/>
      <c r="J419" s="11"/>
      <c r="K419" s="11"/>
      <c r="L419" s="11"/>
    </row>
    <row r="420" spans="1:12" ht="14.25" customHeight="1">
      <c r="A420" s="11"/>
      <c r="B420" s="11"/>
      <c r="C420" s="11"/>
      <c r="D420" s="11"/>
      <c r="E420" s="11"/>
      <c r="F420" s="11"/>
      <c r="G420" s="11"/>
      <c r="H420" s="11"/>
      <c r="I420" s="11"/>
      <c r="J420" s="11"/>
      <c r="K420" s="11"/>
      <c r="L420" s="11"/>
    </row>
    <row r="421" spans="1:12" ht="14.25" customHeight="1">
      <c r="A421" s="11"/>
      <c r="B421" s="11"/>
      <c r="C421" s="11"/>
      <c r="D421" s="11"/>
      <c r="E421" s="11"/>
      <c r="F421" s="11"/>
      <c r="G421" s="11"/>
      <c r="H421" s="11"/>
      <c r="I421" s="11"/>
      <c r="J421" s="11"/>
      <c r="K421" s="11"/>
      <c r="L421" s="11"/>
    </row>
    <row r="422" spans="1:12" ht="14.25" customHeight="1">
      <c r="A422" s="11"/>
      <c r="B422" s="11"/>
      <c r="C422" s="11"/>
      <c r="D422" s="11"/>
      <c r="E422" s="11"/>
      <c r="F422" s="11"/>
      <c r="G422" s="11"/>
      <c r="H422" s="11"/>
      <c r="I422" s="11"/>
      <c r="J422" s="11"/>
      <c r="K422" s="11"/>
      <c r="L422" s="11"/>
    </row>
    <row r="423" spans="1:12" ht="14.25" customHeight="1">
      <c r="A423" s="11"/>
      <c r="B423" s="11"/>
      <c r="C423" s="11"/>
      <c r="D423" s="11"/>
      <c r="E423" s="11"/>
      <c r="F423" s="11"/>
      <c r="G423" s="11"/>
      <c r="H423" s="11"/>
      <c r="I423" s="11"/>
      <c r="J423" s="11"/>
      <c r="K423" s="11"/>
      <c r="L423" s="11"/>
    </row>
    <row r="424" spans="1:12" ht="14.25" customHeight="1">
      <c r="A424" s="11"/>
      <c r="B424" s="11"/>
      <c r="C424" s="11"/>
      <c r="D424" s="11"/>
      <c r="E424" s="11"/>
      <c r="F424" s="11"/>
      <c r="G424" s="11"/>
      <c r="H424" s="11"/>
      <c r="I424" s="11"/>
      <c r="J424" s="11"/>
      <c r="K424" s="11"/>
      <c r="L424" s="11"/>
    </row>
    <row r="425" spans="1:12" ht="14.25" customHeight="1">
      <c r="A425" s="11"/>
      <c r="B425" s="11"/>
      <c r="C425" s="11"/>
      <c r="D425" s="11"/>
      <c r="E425" s="11"/>
      <c r="F425" s="11"/>
      <c r="G425" s="11"/>
      <c r="H425" s="11"/>
      <c r="I425" s="11"/>
      <c r="J425" s="11"/>
      <c r="K425" s="11"/>
      <c r="L425" s="11"/>
    </row>
    <row r="426" spans="1:12" ht="14.25" customHeight="1">
      <c r="A426" s="11"/>
      <c r="B426" s="11"/>
      <c r="C426" s="11"/>
      <c r="D426" s="11"/>
      <c r="E426" s="11"/>
      <c r="F426" s="11"/>
      <c r="G426" s="11"/>
      <c r="H426" s="11"/>
      <c r="I426" s="11"/>
      <c r="J426" s="11"/>
      <c r="K426" s="11"/>
      <c r="L426" s="11"/>
    </row>
    <row r="427" spans="1:12" ht="14.25" customHeight="1">
      <c r="A427" s="11"/>
      <c r="B427" s="11"/>
      <c r="C427" s="11"/>
      <c r="D427" s="11"/>
      <c r="E427" s="11"/>
      <c r="F427" s="11"/>
      <c r="G427" s="11"/>
      <c r="H427" s="11"/>
      <c r="I427" s="11"/>
      <c r="J427" s="11"/>
      <c r="K427" s="11"/>
      <c r="L427" s="11"/>
    </row>
    <row r="428" spans="1:12" ht="14.25" customHeight="1">
      <c r="A428" s="11"/>
      <c r="B428" s="11"/>
      <c r="C428" s="11"/>
      <c r="D428" s="11"/>
      <c r="E428" s="11"/>
      <c r="F428" s="11"/>
      <c r="G428" s="11"/>
      <c r="H428" s="11"/>
      <c r="I428" s="11"/>
      <c r="J428" s="11"/>
      <c r="K428" s="11"/>
      <c r="L428" s="11"/>
    </row>
    <row r="429" spans="1:12" ht="14.25" customHeight="1">
      <c r="A429" s="11"/>
      <c r="B429" s="11"/>
      <c r="C429" s="11"/>
      <c r="D429" s="11"/>
      <c r="E429" s="11"/>
      <c r="F429" s="11"/>
      <c r="G429" s="11"/>
      <c r="H429" s="11"/>
      <c r="I429" s="11"/>
      <c r="J429" s="11"/>
      <c r="K429" s="11"/>
      <c r="L429" s="11"/>
    </row>
    <row r="430" spans="1:12" ht="14.25" customHeight="1">
      <c r="A430" s="11"/>
      <c r="B430" s="11"/>
      <c r="C430" s="11"/>
      <c r="D430" s="11"/>
      <c r="E430" s="11"/>
      <c r="F430" s="11"/>
      <c r="G430" s="11"/>
      <c r="H430" s="11"/>
      <c r="I430" s="11"/>
      <c r="J430" s="11"/>
      <c r="K430" s="11"/>
      <c r="L430" s="11"/>
    </row>
    <row r="431" spans="1:12" ht="14.25" customHeight="1">
      <c r="A431" s="11"/>
      <c r="B431" s="11"/>
      <c r="C431" s="11"/>
      <c r="D431" s="11"/>
      <c r="E431" s="11"/>
      <c r="F431" s="11"/>
      <c r="G431" s="11"/>
      <c r="H431" s="11"/>
      <c r="I431" s="11"/>
      <c r="J431" s="11"/>
      <c r="K431" s="11"/>
      <c r="L431" s="11"/>
    </row>
    <row r="432" spans="1:12" ht="14.25" customHeight="1">
      <c r="A432" s="11"/>
      <c r="B432" s="11"/>
      <c r="C432" s="11"/>
      <c r="D432" s="11"/>
      <c r="E432" s="11"/>
      <c r="F432" s="11"/>
      <c r="G432" s="11"/>
      <c r="H432" s="11"/>
      <c r="I432" s="11"/>
      <c r="J432" s="11"/>
      <c r="K432" s="11"/>
      <c r="L432" s="11"/>
    </row>
    <row r="433" spans="1:12" ht="14.25" customHeight="1">
      <c r="A433" s="11"/>
      <c r="B433" s="11"/>
      <c r="C433" s="11"/>
      <c r="D433" s="11"/>
      <c r="E433" s="11"/>
      <c r="F433" s="11"/>
      <c r="G433" s="11"/>
      <c r="H433" s="11"/>
      <c r="I433" s="11"/>
      <c r="J433" s="11"/>
      <c r="K433" s="11"/>
      <c r="L433" s="11"/>
    </row>
    <row r="434" spans="1:12" ht="14.25" customHeight="1">
      <c r="A434" s="11"/>
      <c r="B434" s="11"/>
      <c r="C434" s="11"/>
      <c r="D434" s="11"/>
      <c r="E434" s="11"/>
      <c r="F434" s="11"/>
      <c r="G434" s="11"/>
      <c r="H434" s="11"/>
      <c r="I434" s="11"/>
      <c r="J434" s="11"/>
      <c r="K434" s="11"/>
      <c r="L434" s="11"/>
    </row>
    <row r="435" spans="1:12" ht="14.25" customHeight="1">
      <c r="A435" s="11"/>
      <c r="B435" s="11"/>
      <c r="C435" s="11"/>
      <c r="D435" s="11"/>
      <c r="E435" s="11"/>
      <c r="F435" s="11"/>
      <c r="G435" s="11"/>
      <c r="H435" s="11"/>
      <c r="I435" s="11"/>
      <c r="J435" s="11"/>
      <c r="K435" s="11"/>
      <c r="L435" s="11"/>
    </row>
    <row r="436" spans="1:12" ht="14.25" customHeight="1">
      <c r="A436" s="11"/>
      <c r="B436" s="11"/>
      <c r="C436" s="11"/>
      <c r="D436" s="11"/>
      <c r="E436" s="11"/>
      <c r="F436" s="11"/>
      <c r="G436" s="11"/>
      <c r="H436" s="11"/>
      <c r="I436" s="11"/>
      <c r="J436" s="11"/>
      <c r="K436" s="11"/>
      <c r="L436" s="11"/>
    </row>
    <row r="437" spans="1:12" ht="14.25" customHeight="1">
      <c r="A437" s="11"/>
      <c r="B437" s="11"/>
      <c r="C437" s="11"/>
      <c r="D437" s="11"/>
      <c r="E437" s="11"/>
      <c r="F437" s="11"/>
      <c r="G437" s="11"/>
      <c r="H437" s="11"/>
      <c r="I437" s="11"/>
      <c r="J437" s="11"/>
      <c r="K437" s="11"/>
      <c r="L437" s="11"/>
    </row>
    <row r="438" spans="1:12" ht="14.25" customHeight="1">
      <c r="A438" s="11"/>
      <c r="B438" s="11"/>
      <c r="C438" s="11"/>
      <c r="D438" s="11"/>
      <c r="E438" s="11"/>
      <c r="F438" s="11"/>
      <c r="G438" s="11"/>
      <c r="H438" s="11"/>
      <c r="I438" s="11"/>
      <c r="J438" s="11"/>
      <c r="K438" s="11"/>
      <c r="L438" s="11"/>
    </row>
    <row r="439" spans="1:12" ht="14.25" customHeight="1">
      <c r="A439" s="11"/>
      <c r="B439" s="11"/>
      <c r="C439" s="11"/>
      <c r="D439" s="11"/>
      <c r="E439" s="11"/>
      <c r="F439" s="11"/>
      <c r="G439" s="11"/>
      <c r="H439" s="11"/>
      <c r="I439" s="11"/>
      <c r="J439" s="11"/>
      <c r="K439" s="11"/>
      <c r="L439" s="11"/>
    </row>
    <row r="440" spans="1:12" ht="14.25" customHeight="1">
      <c r="A440" s="11"/>
      <c r="B440" s="11"/>
      <c r="C440" s="11"/>
      <c r="D440" s="11"/>
      <c r="E440" s="11"/>
      <c r="F440" s="11"/>
      <c r="G440" s="11"/>
      <c r="H440" s="11"/>
      <c r="I440" s="11"/>
      <c r="J440" s="11"/>
      <c r="K440" s="11"/>
      <c r="L440" s="11"/>
    </row>
    <row r="441" spans="1:12" ht="14.25" customHeight="1">
      <c r="A441" s="11"/>
      <c r="B441" s="11"/>
      <c r="C441" s="11"/>
      <c r="D441" s="11"/>
      <c r="E441" s="11"/>
      <c r="F441" s="11"/>
      <c r="G441" s="11"/>
      <c r="H441" s="11"/>
      <c r="I441" s="11"/>
      <c r="J441" s="11"/>
      <c r="K441" s="11"/>
      <c r="L441" s="11"/>
    </row>
    <row r="442" spans="1:12" ht="14.25" customHeight="1">
      <c r="A442" s="11"/>
      <c r="B442" s="11"/>
      <c r="C442" s="11"/>
      <c r="D442" s="11"/>
      <c r="E442" s="11"/>
      <c r="F442" s="11"/>
      <c r="G442" s="11"/>
      <c r="H442" s="11"/>
      <c r="I442" s="11"/>
      <c r="J442" s="11"/>
      <c r="K442" s="11"/>
      <c r="L442" s="11"/>
    </row>
    <row r="443" spans="1:12" ht="14.25" customHeight="1">
      <c r="A443" s="11"/>
      <c r="B443" s="11"/>
      <c r="C443" s="11"/>
      <c r="D443" s="11"/>
      <c r="E443" s="11"/>
      <c r="F443" s="11"/>
      <c r="G443" s="11"/>
      <c r="H443" s="11"/>
      <c r="I443" s="11"/>
      <c r="J443" s="11"/>
      <c r="K443" s="11"/>
      <c r="L443" s="11"/>
    </row>
    <row r="444" spans="1:12" ht="14.25" customHeight="1">
      <c r="A444" s="11"/>
      <c r="B444" s="11"/>
      <c r="C444" s="11"/>
      <c r="D444" s="11"/>
      <c r="E444" s="11"/>
      <c r="F444" s="11"/>
      <c r="G444" s="11"/>
      <c r="H444" s="11"/>
      <c r="I444" s="11"/>
      <c r="J444" s="11"/>
      <c r="K444" s="11"/>
      <c r="L444" s="11"/>
    </row>
    <row r="445" spans="1:12" ht="14.25" customHeight="1">
      <c r="A445" s="11"/>
      <c r="B445" s="11"/>
      <c r="C445" s="11"/>
      <c r="D445" s="11"/>
      <c r="E445" s="11"/>
      <c r="F445" s="11"/>
      <c r="G445" s="11"/>
      <c r="H445" s="11"/>
      <c r="I445" s="11"/>
      <c r="J445" s="11"/>
      <c r="K445" s="11"/>
      <c r="L445" s="11"/>
    </row>
    <row r="446" spans="1:12" ht="14.25" customHeight="1">
      <c r="A446" s="11"/>
      <c r="B446" s="11"/>
      <c r="C446" s="11"/>
      <c r="D446" s="11"/>
      <c r="E446" s="11"/>
      <c r="F446" s="11"/>
      <c r="G446" s="11"/>
      <c r="H446" s="11"/>
      <c r="I446" s="11"/>
      <c r="J446" s="11"/>
      <c r="K446" s="11"/>
      <c r="L446" s="11"/>
    </row>
    <row r="447" spans="1:12" ht="14.25" customHeight="1">
      <c r="A447" s="11"/>
      <c r="B447" s="11"/>
      <c r="C447" s="11"/>
      <c r="D447" s="11"/>
      <c r="E447" s="11"/>
      <c r="F447" s="11"/>
      <c r="G447" s="11"/>
      <c r="H447" s="11"/>
      <c r="I447" s="11"/>
      <c r="J447" s="11"/>
      <c r="K447" s="11"/>
      <c r="L447" s="11"/>
    </row>
    <row r="448" spans="1:12" ht="14.25" customHeight="1">
      <c r="A448" s="11"/>
      <c r="B448" s="11"/>
      <c r="C448" s="11"/>
      <c r="D448" s="11"/>
      <c r="E448" s="11"/>
      <c r="F448" s="11"/>
      <c r="G448" s="11"/>
      <c r="H448" s="11"/>
      <c r="I448" s="11"/>
      <c r="J448" s="11"/>
      <c r="K448" s="11"/>
      <c r="L448" s="11"/>
    </row>
    <row r="449" spans="1:12" ht="14.25" customHeight="1">
      <c r="A449" s="11"/>
      <c r="B449" s="11"/>
      <c r="C449" s="11"/>
      <c r="D449" s="11"/>
      <c r="E449" s="11"/>
      <c r="F449" s="11"/>
      <c r="G449" s="11"/>
      <c r="H449" s="11"/>
      <c r="I449" s="11"/>
      <c r="J449" s="11"/>
      <c r="K449" s="11"/>
      <c r="L449" s="11"/>
    </row>
    <row r="450" spans="1:12" ht="14.25" customHeight="1">
      <c r="A450" s="11"/>
      <c r="B450" s="11"/>
      <c r="C450" s="11"/>
      <c r="D450" s="11"/>
      <c r="E450" s="11"/>
      <c r="F450" s="11"/>
      <c r="G450" s="11"/>
      <c r="H450" s="11"/>
      <c r="I450" s="11"/>
      <c r="J450" s="11"/>
      <c r="K450" s="11"/>
      <c r="L450" s="11"/>
    </row>
    <row r="451" spans="1:12" ht="14.25" customHeight="1">
      <c r="A451" s="11"/>
      <c r="B451" s="11"/>
      <c r="C451" s="11"/>
      <c r="D451" s="11"/>
      <c r="E451" s="11"/>
      <c r="F451" s="11"/>
      <c r="G451" s="11"/>
      <c r="H451" s="11"/>
      <c r="I451" s="11"/>
      <c r="J451" s="11"/>
      <c r="K451" s="11"/>
      <c r="L451" s="11"/>
    </row>
    <row r="452" spans="1:12" ht="14.25" customHeight="1">
      <c r="A452" s="11"/>
      <c r="B452" s="11"/>
      <c r="C452" s="11"/>
      <c r="D452" s="11"/>
      <c r="E452" s="11"/>
      <c r="F452" s="11"/>
      <c r="G452" s="11"/>
      <c r="H452" s="11"/>
      <c r="I452" s="11"/>
      <c r="J452" s="11"/>
      <c r="K452" s="11"/>
      <c r="L452" s="11"/>
    </row>
    <row r="453" spans="1:12" ht="14.25" customHeight="1">
      <c r="A453" s="11"/>
      <c r="B453" s="11"/>
      <c r="C453" s="11"/>
      <c r="D453" s="11"/>
      <c r="E453" s="11"/>
      <c r="F453" s="11"/>
      <c r="G453" s="11"/>
      <c r="H453" s="11"/>
      <c r="I453" s="11"/>
      <c r="J453" s="11"/>
      <c r="K453" s="11"/>
      <c r="L453" s="11"/>
    </row>
    <row r="454" spans="1:12" ht="14.25" customHeight="1">
      <c r="A454" s="11"/>
      <c r="B454" s="11"/>
      <c r="C454" s="11"/>
      <c r="D454" s="11"/>
      <c r="E454" s="11"/>
      <c r="F454" s="11"/>
      <c r="G454" s="11"/>
      <c r="H454" s="11"/>
      <c r="I454" s="11"/>
      <c r="J454" s="11"/>
      <c r="K454" s="11"/>
      <c r="L454" s="11"/>
    </row>
    <row r="455" spans="1:12" ht="14.25" customHeight="1">
      <c r="A455" s="11"/>
      <c r="B455" s="11"/>
      <c r="C455" s="11"/>
      <c r="D455" s="11"/>
      <c r="E455" s="11"/>
      <c r="F455" s="11"/>
      <c r="G455" s="11"/>
      <c r="H455" s="11"/>
      <c r="I455" s="11"/>
      <c r="J455" s="11"/>
      <c r="K455" s="11"/>
      <c r="L455" s="11"/>
    </row>
    <row r="456" spans="1:12" ht="14.25" customHeight="1">
      <c r="A456" s="11"/>
      <c r="B456" s="11"/>
      <c r="C456" s="11"/>
      <c r="D456" s="11"/>
      <c r="E456" s="11"/>
      <c r="F456" s="11"/>
      <c r="G456" s="11"/>
      <c r="H456" s="11"/>
      <c r="I456" s="11"/>
      <c r="J456" s="11"/>
      <c r="K456" s="11"/>
      <c r="L456" s="11"/>
    </row>
    <row r="457" spans="1:12" ht="14.25" customHeight="1">
      <c r="A457" s="11"/>
      <c r="B457" s="11"/>
      <c r="C457" s="11"/>
      <c r="D457" s="11"/>
      <c r="E457" s="11"/>
      <c r="F457" s="11"/>
      <c r="G457" s="11"/>
      <c r="H457" s="11"/>
      <c r="I457" s="11"/>
      <c r="J457" s="11"/>
      <c r="K457" s="11"/>
      <c r="L457" s="11"/>
    </row>
    <row r="458" spans="1:12" ht="14.25" customHeight="1">
      <c r="A458" s="11"/>
      <c r="B458" s="11"/>
      <c r="C458" s="11"/>
      <c r="D458" s="11"/>
      <c r="E458" s="11"/>
      <c r="F458" s="11"/>
      <c r="G458" s="11"/>
      <c r="H458" s="11"/>
      <c r="I458" s="11"/>
      <c r="J458" s="11"/>
      <c r="K458" s="11"/>
      <c r="L458" s="11"/>
    </row>
    <row r="459" spans="1:12" ht="14.25" customHeight="1">
      <c r="A459" s="11"/>
      <c r="B459" s="11"/>
      <c r="C459" s="11"/>
      <c r="D459" s="11"/>
      <c r="E459" s="11"/>
      <c r="F459" s="11"/>
      <c r="G459" s="11"/>
      <c r="H459" s="11"/>
      <c r="I459" s="11"/>
      <c r="J459" s="11"/>
      <c r="K459" s="11"/>
      <c r="L459" s="11"/>
    </row>
    <row r="460" spans="1:12" ht="14.25" customHeight="1">
      <c r="A460" s="11"/>
      <c r="B460" s="11"/>
      <c r="C460" s="11"/>
      <c r="D460" s="11"/>
      <c r="E460" s="11"/>
      <c r="F460" s="11"/>
      <c r="G460" s="11"/>
      <c r="H460" s="11"/>
      <c r="I460" s="11"/>
      <c r="J460" s="11"/>
      <c r="K460" s="11"/>
      <c r="L460" s="11"/>
    </row>
    <row r="461" spans="1:12" ht="14.25" customHeight="1">
      <c r="A461" s="11"/>
      <c r="B461" s="11"/>
      <c r="C461" s="11"/>
      <c r="D461" s="11"/>
      <c r="E461" s="11"/>
      <c r="F461" s="11"/>
      <c r="G461" s="11"/>
      <c r="H461" s="11"/>
      <c r="I461" s="11"/>
      <c r="J461" s="11"/>
      <c r="K461" s="11"/>
      <c r="L461" s="11"/>
    </row>
    <row r="462" spans="1:12" ht="14.25" customHeight="1">
      <c r="A462" s="11"/>
      <c r="B462" s="11"/>
      <c r="C462" s="11"/>
      <c r="D462" s="11"/>
      <c r="E462" s="11"/>
      <c r="F462" s="11"/>
      <c r="G462" s="11"/>
      <c r="H462" s="11"/>
      <c r="I462" s="11"/>
      <c r="J462" s="11"/>
      <c r="K462" s="11"/>
      <c r="L462" s="11"/>
    </row>
    <row r="463" spans="1:12" ht="14.25" customHeight="1">
      <c r="A463" s="11"/>
      <c r="B463" s="11"/>
      <c r="C463" s="11"/>
      <c r="D463" s="11"/>
      <c r="E463" s="11"/>
      <c r="F463" s="11"/>
      <c r="G463" s="11"/>
      <c r="H463" s="11"/>
      <c r="I463" s="11"/>
      <c r="J463" s="11"/>
      <c r="K463" s="11"/>
      <c r="L463" s="11"/>
    </row>
    <row r="464" spans="1:12" ht="14.25" customHeight="1">
      <c r="A464" s="11"/>
      <c r="B464" s="11"/>
      <c r="C464" s="11"/>
      <c r="D464" s="11"/>
      <c r="E464" s="11"/>
      <c r="F464" s="11"/>
      <c r="G464" s="11"/>
      <c r="H464" s="11"/>
      <c r="I464" s="11"/>
      <c r="J464" s="11"/>
      <c r="K464" s="11"/>
      <c r="L464" s="11"/>
    </row>
    <row r="465" spans="1:12" ht="14.25" customHeight="1">
      <c r="A465" s="11"/>
      <c r="B465" s="11"/>
      <c r="C465" s="11"/>
      <c r="D465" s="11"/>
      <c r="E465" s="11"/>
      <c r="F465" s="11"/>
      <c r="G465" s="11"/>
      <c r="H465" s="11"/>
      <c r="I465" s="11"/>
      <c r="J465" s="11"/>
      <c r="K465" s="11"/>
      <c r="L465" s="11"/>
    </row>
    <row r="466" spans="1:12" ht="14.25" customHeight="1">
      <c r="A466" s="11"/>
      <c r="B466" s="11"/>
      <c r="C466" s="11"/>
      <c r="D466" s="11"/>
      <c r="E466" s="11"/>
      <c r="F466" s="11"/>
      <c r="G466" s="11"/>
      <c r="H466" s="11"/>
      <c r="I466" s="11"/>
      <c r="J466" s="11"/>
      <c r="K466" s="11"/>
      <c r="L466" s="11"/>
    </row>
    <row r="467" spans="1:12" ht="14.25" customHeight="1">
      <c r="A467" s="11"/>
      <c r="B467" s="11"/>
      <c r="C467" s="11"/>
      <c r="D467" s="11"/>
      <c r="E467" s="11"/>
      <c r="F467" s="11"/>
      <c r="G467" s="11"/>
      <c r="H467" s="11"/>
      <c r="I467" s="11"/>
      <c r="J467" s="11"/>
      <c r="K467" s="11"/>
      <c r="L467" s="11"/>
    </row>
    <row r="468" spans="1:12" ht="14.25" customHeight="1">
      <c r="A468" s="11"/>
      <c r="B468" s="11"/>
      <c r="C468" s="11"/>
      <c r="D468" s="11"/>
      <c r="E468" s="11"/>
      <c r="F468" s="11"/>
      <c r="G468" s="11"/>
      <c r="H468" s="11"/>
      <c r="I468" s="11"/>
      <c r="J468" s="11"/>
      <c r="K468" s="11"/>
      <c r="L468" s="11"/>
    </row>
    <row r="469" spans="1:12" ht="14.25" customHeight="1">
      <c r="A469" s="11"/>
      <c r="B469" s="11"/>
      <c r="C469" s="11"/>
      <c r="D469" s="11"/>
      <c r="E469" s="11"/>
      <c r="F469" s="11"/>
      <c r="G469" s="11"/>
      <c r="H469" s="11"/>
      <c r="I469" s="11"/>
      <c r="J469" s="11"/>
      <c r="K469" s="11"/>
      <c r="L469" s="11"/>
    </row>
    <row r="470" spans="1:12" ht="14.25" customHeight="1">
      <c r="A470" s="11"/>
      <c r="B470" s="11"/>
      <c r="C470" s="11"/>
      <c r="D470" s="11"/>
      <c r="E470" s="11"/>
      <c r="F470" s="11"/>
      <c r="G470" s="11"/>
      <c r="H470" s="11"/>
      <c r="I470" s="11"/>
      <c r="J470" s="11"/>
      <c r="K470" s="11"/>
      <c r="L470" s="11"/>
    </row>
    <row r="471" spans="1:12" ht="14.25" customHeight="1">
      <c r="A471" s="11"/>
      <c r="B471" s="11"/>
      <c r="C471" s="11"/>
      <c r="D471" s="11"/>
      <c r="E471" s="11"/>
      <c r="F471" s="11"/>
      <c r="G471" s="11"/>
      <c r="H471" s="11"/>
      <c r="I471" s="11"/>
      <c r="J471" s="11"/>
      <c r="K471" s="11"/>
      <c r="L471" s="11"/>
    </row>
    <row r="472" spans="1:12" ht="14.25" customHeight="1">
      <c r="A472" s="11"/>
      <c r="B472" s="11"/>
      <c r="C472" s="11"/>
      <c r="D472" s="11"/>
      <c r="E472" s="11"/>
      <c r="F472" s="11"/>
      <c r="G472" s="11"/>
      <c r="H472" s="11"/>
      <c r="I472" s="11"/>
      <c r="J472" s="11"/>
      <c r="K472" s="11"/>
      <c r="L472" s="11"/>
    </row>
    <row r="473" spans="1:12" ht="14.25" customHeight="1">
      <c r="A473" s="11"/>
      <c r="B473" s="11"/>
      <c r="C473" s="11"/>
      <c r="D473" s="11"/>
      <c r="E473" s="11"/>
      <c r="F473" s="11"/>
      <c r="G473" s="11"/>
      <c r="H473" s="11"/>
      <c r="I473" s="11"/>
      <c r="J473" s="11"/>
      <c r="K473" s="11"/>
      <c r="L473" s="11"/>
    </row>
    <row r="474" spans="1:12" ht="14.25" customHeight="1">
      <c r="A474" s="11"/>
      <c r="B474" s="11"/>
      <c r="C474" s="11"/>
      <c r="D474" s="11"/>
      <c r="E474" s="11"/>
      <c r="F474" s="11"/>
      <c r="G474" s="11"/>
      <c r="H474" s="11"/>
      <c r="I474" s="11"/>
      <c r="J474" s="11"/>
      <c r="K474" s="11"/>
      <c r="L474" s="11"/>
    </row>
    <row r="475" spans="1:12" ht="14.25" customHeight="1">
      <c r="A475" s="11"/>
      <c r="B475" s="11"/>
      <c r="C475" s="11"/>
      <c r="D475" s="11"/>
      <c r="E475" s="11"/>
      <c r="F475" s="11"/>
      <c r="G475" s="11"/>
      <c r="H475" s="11"/>
      <c r="I475" s="11"/>
      <c r="J475" s="11"/>
      <c r="K475" s="11"/>
      <c r="L475" s="11"/>
    </row>
    <row r="476" spans="1:12" ht="14.25" customHeight="1">
      <c r="A476" s="11"/>
      <c r="B476" s="11"/>
      <c r="C476" s="11"/>
      <c r="D476" s="11"/>
      <c r="E476" s="11"/>
      <c r="F476" s="11"/>
      <c r="G476" s="11"/>
      <c r="H476" s="11"/>
      <c r="I476" s="11"/>
      <c r="J476" s="11"/>
      <c r="K476" s="11"/>
      <c r="L476" s="11"/>
    </row>
    <row r="477" spans="1:12" ht="14.25" customHeight="1">
      <c r="A477" s="11"/>
      <c r="B477" s="11"/>
      <c r="C477" s="11"/>
      <c r="D477" s="11"/>
      <c r="E477" s="11"/>
      <c r="F477" s="11"/>
      <c r="G477" s="11"/>
      <c r="H477" s="11"/>
      <c r="I477" s="11"/>
      <c r="J477" s="11"/>
      <c r="K477" s="11"/>
      <c r="L477" s="11"/>
    </row>
    <row r="478" spans="1:12" ht="14.25" customHeight="1">
      <c r="A478" s="11"/>
      <c r="B478" s="11"/>
      <c r="C478" s="11"/>
      <c r="D478" s="11"/>
      <c r="E478" s="11"/>
      <c r="F478" s="11"/>
      <c r="G478" s="11"/>
      <c r="H478" s="11"/>
      <c r="I478" s="11"/>
      <c r="J478" s="11"/>
      <c r="K478" s="11"/>
      <c r="L478" s="11"/>
    </row>
    <row r="479" spans="1:12" ht="14.25" customHeight="1">
      <c r="A479" s="11"/>
      <c r="B479" s="11"/>
      <c r="C479" s="11"/>
      <c r="D479" s="11"/>
      <c r="E479" s="11"/>
      <c r="F479" s="11"/>
      <c r="G479" s="11"/>
      <c r="H479" s="11"/>
      <c r="I479" s="11"/>
      <c r="J479" s="11"/>
      <c r="K479" s="11"/>
      <c r="L479" s="11"/>
    </row>
    <row r="480" spans="1:12" ht="14.25" customHeight="1">
      <c r="A480" s="11"/>
      <c r="B480" s="11"/>
      <c r="C480" s="11"/>
      <c r="D480" s="11"/>
      <c r="E480" s="11"/>
      <c r="F480" s="11"/>
      <c r="G480" s="11"/>
      <c r="H480" s="11"/>
      <c r="I480" s="11"/>
      <c r="J480" s="11"/>
      <c r="K480" s="11"/>
      <c r="L480" s="11"/>
    </row>
    <row r="481" spans="1:12" ht="14.25" customHeight="1">
      <c r="A481" s="11"/>
      <c r="B481" s="11"/>
      <c r="C481" s="11"/>
      <c r="D481" s="11"/>
      <c r="E481" s="11"/>
      <c r="F481" s="11"/>
      <c r="G481" s="11"/>
      <c r="H481" s="11"/>
      <c r="I481" s="11"/>
      <c r="J481" s="11"/>
      <c r="K481" s="11"/>
      <c r="L481" s="11"/>
    </row>
    <row r="482" spans="1:12" ht="14.25" customHeight="1">
      <c r="A482" s="11"/>
      <c r="B482" s="11"/>
      <c r="C482" s="11"/>
      <c r="D482" s="11"/>
      <c r="E482" s="11"/>
      <c r="F482" s="11"/>
      <c r="G482" s="11"/>
      <c r="H482" s="11"/>
      <c r="I482" s="11"/>
      <c r="J482" s="11"/>
      <c r="K482" s="11"/>
      <c r="L482" s="11"/>
    </row>
    <row r="483" spans="1:12" ht="14.25" customHeight="1">
      <c r="A483" s="11"/>
      <c r="B483" s="11"/>
      <c r="C483" s="11"/>
      <c r="D483" s="11"/>
      <c r="E483" s="11"/>
      <c r="F483" s="11"/>
      <c r="G483" s="11"/>
      <c r="H483" s="11"/>
      <c r="I483" s="11"/>
      <c r="J483" s="11"/>
      <c r="K483" s="11"/>
      <c r="L483" s="11"/>
    </row>
    <row r="484" spans="1:12" ht="14.25" customHeight="1">
      <c r="A484" s="11"/>
      <c r="B484" s="11"/>
      <c r="C484" s="11"/>
      <c r="D484" s="11"/>
      <c r="E484" s="11"/>
      <c r="F484" s="11"/>
      <c r="G484" s="11"/>
      <c r="H484" s="11"/>
      <c r="I484" s="11"/>
      <c r="J484" s="11"/>
      <c r="K484" s="11"/>
      <c r="L484" s="11"/>
    </row>
    <row r="485" spans="1:12" ht="14.25" customHeight="1">
      <c r="A485" s="11"/>
      <c r="B485" s="11"/>
      <c r="C485" s="11"/>
      <c r="D485" s="11"/>
      <c r="E485" s="11"/>
      <c r="F485" s="11"/>
      <c r="G485" s="11"/>
      <c r="H485" s="11"/>
      <c r="I485" s="11"/>
      <c r="J485" s="11"/>
      <c r="K485" s="11"/>
      <c r="L485" s="11"/>
    </row>
    <row r="486" spans="1:12" ht="14.25" customHeight="1">
      <c r="A486" s="11"/>
      <c r="B486" s="11"/>
      <c r="C486" s="11"/>
      <c r="D486" s="11"/>
      <c r="E486" s="11"/>
      <c r="F486" s="11"/>
      <c r="G486" s="11"/>
      <c r="H486" s="11"/>
      <c r="I486" s="11"/>
      <c r="J486" s="11"/>
      <c r="K486" s="11"/>
      <c r="L486" s="11"/>
    </row>
    <row r="487" spans="1:12" ht="14.25" customHeight="1">
      <c r="A487" s="11"/>
      <c r="B487" s="11"/>
      <c r="C487" s="11"/>
      <c r="D487" s="11"/>
      <c r="E487" s="11"/>
      <c r="F487" s="11"/>
      <c r="G487" s="11"/>
      <c r="H487" s="11"/>
      <c r="I487" s="11"/>
      <c r="J487" s="11"/>
      <c r="K487" s="11"/>
      <c r="L487" s="11"/>
    </row>
    <row r="488" spans="1:12" ht="14.25" customHeight="1">
      <c r="A488" s="11"/>
      <c r="B488" s="11"/>
      <c r="C488" s="11"/>
      <c r="D488" s="11"/>
      <c r="E488" s="11"/>
      <c r="F488" s="11"/>
      <c r="G488" s="11"/>
      <c r="H488" s="11"/>
      <c r="I488" s="11"/>
      <c r="J488" s="11"/>
      <c r="K488" s="11"/>
      <c r="L488" s="11"/>
    </row>
    <row r="489" spans="1:12" ht="14.25" customHeight="1">
      <c r="A489" s="11"/>
      <c r="B489" s="11"/>
      <c r="C489" s="11"/>
      <c r="D489" s="11"/>
      <c r="E489" s="11"/>
      <c r="F489" s="11"/>
      <c r="G489" s="11"/>
      <c r="H489" s="11"/>
      <c r="I489" s="11"/>
      <c r="J489" s="11"/>
      <c r="K489" s="11"/>
      <c r="L489" s="11"/>
    </row>
    <row r="490" spans="1:12" ht="14.25" customHeight="1">
      <c r="A490" s="11"/>
      <c r="B490" s="11"/>
      <c r="C490" s="11"/>
      <c r="D490" s="11"/>
      <c r="E490" s="11"/>
      <c r="F490" s="11"/>
      <c r="G490" s="11"/>
      <c r="H490" s="11"/>
      <c r="I490" s="11"/>
      <c r="J490" s="11"/>
      <c r="K490" s="11"/>
      <c r="L490" s="11"/>
    </row>
    <row r="491" spans="1:12" ht="14.25" customHeight="1">
      <c r="A491" s="11"/>
      <c r="B491" s="11"/>
      <c r="C491" s="11"/>
      <c r="D491" s="11"/>
      <c r="E491" s="11"/>
      <c r="F491" s="11"/>
      <c r="G491" s="11"/>
      <c r="H491" s="11"/>
      <c r="I491" s="11"/>
      <c r="J491" s="11"/>
      <c r="K491" s="11"/>
      <c r="L491" s="11"/>
    </row>
    <row r="492" spans="1:12" ht="14.25" customHeight="1">
      <c r="A492" s="11"/>
      <c r="B492" s="11"/>
      <c r="C492" s="11"/>
      <c r="D492" s="11"/>
      <c r="E492" s="11"/>
      <c r="F492" s="11"/>
      <c r="G492" s="11"/>
      <c r="H492" s="11"/>
      <c r="I492" s="11"/>
      <c r="J492" s="11"/>
      <c r="K492" s="11"/>
      <c r="L492" s="11"/>
    </row>
    <row r="493" spans="1:12" ht="14.25" customHeight="1">
      <c r="A493" s="11"/>
      <c r="B493" s="11"/>
      <c r="C493" s="11"/>
      <c r="D493" s="11"/>
      <c r="E493" s="11"/>
      <c r="F493" s="11"/>
      <c r="G493" s="11"/>
      <c r="H493" s="11"/>
      <c r="I493" s="11"/>
      <c r="J493" s="11"/>
      <c r="K493" s="11"/>
      <c r="L493" s="11"/>
    </row>
    <row r="494" spans="1:12" ht="14.25" customHeight="1">
      <c r="A494" s="11"/>
      <c r="B494" s="11"/>
      <c r="C494" s="11"/>
      <c r="D494" s="11"/>
      <c r="E494" s="11"/>
      <c r="F494" s="11"/>
      <c r="G494" s="11"/>
      <c r="H494" s="11"/>
      <c r="I494" s="11"/>
      <c r="J494" s="11"/>
      <c r="K494" s="11"/>
      <c r="L494" s="11"/>
    </row>
    <row r="495" spans="1:12" ht="14.25" customHeight="1">
      <c r="A495" s="11"/>
      <c r="B495" s="11"/>
      <c r="C495" s="11"/>
      <c r="D495" s="11"/>
      <c r="E495" s="11"/>
      <c r="F495" s="11"/>
      <c r="G495" s="11"/>
      <c r="H495" s="11"/>
      <c r="I495" s="11"/>
      <c r="J495" s="11"/>
      <c r="K495" s="11"/>
      <c r="L495" s="11"/>
    </row>
    <row r="496" spans="1:12" ht="14.25" customHeight="1">
      <c r="A496" s="11"/>
      <c r="B496" s="11"/>
      <c r="C496" s="11"/>
      <c r="D496" s="11"/>
      <c r="E496" s="11"/>
      <c r="F496" s="11"/>
      <c r="G496" s="11"/>
      <c r="H496" s="11"/>
      <c r="I496" s="11"/>
      <c r="J496" s="11"/>
      <c r="K496" s="11"/>
      <c r="L496" s="11"/>
    </row>
    <row r="497" spans="1:12" ht="14.25" customHeight="1">
      <c r="A497" s="11"/>
      <c r="B497" s="11"/>
      <c r="C497" s="11"/>
      <c r="D497" s="11"/>
      <c r="E497" s="11"/>
      <c r="F497" s="11"/>
      <c r="G497" s="11"/>
      <c r="H497" s="11"/>
      <c r="I497" s="11"/>
      <c r="J497" s="11"/>
      <c r="K497" s="11"/>
      <c r="L497" s="11"/>
    </row>
    <row r="498" spans="1:12" ht="14.25" customHeight="1">
      <c r="A498" s="11"/>
      <c r="B498" s="11"/>
      <c r="C498" s="11"/>
      <c r="D498" s="11"/>
      <c r="E498" s="11"/>
      <c r="F498" s="11"/>
      <c r="G498" s="11"/>
      <c r="H498" s="11"/>
      <c r="I498" s="11"/>
      <c r="J498" s="11"/>
      <c r="K498" s="11"/>
      <c r="L498" s="11"/>
    </row>
    <row r="499" spans="1:12" ht="14.25" customHeight="1">
      <c r="A499" s="11"/>
      <c r="B499" s="11"/>
      <c r="C499" s="11"/>
      <c r="D499" s="11"/>
      <c r="E499" s="11"/>
      <c r="F499" s="11"/>
      <c r="G499" s="11"/>
      <c r="H499" s="11"/>
      <c r="I499" s="11"/>
      <c r="J499" s="11"/>
      <c r="K499" s="11"/>
      <c r="L499" s="11"/>
    </row>
    <row r="500" spans="1:12" ht="14.25" customHeight="1">
      <c r="A500" s="11"/>
      <c r="B500" s="11"/>
      <c r="C500" s="11"/>
      <c r="D500" s="11"/>
      <c r="E500" s="11"/>
      <c r="F500" s="11"/>
      <c r="G500" s="11"/>
      <c r="H500" s="11"/>
      <c r="I500" s="11"/>
      <c r="J500" s="11"/>
      <c r="K500" s="11"/>
      <c r="L500" s="11"/>
    </row>
    <row r="501" spans="1:12" ht="14.25" customHeight="1">
      <c r="A501" s="11"/>
      <c r="B501" s="11"/>
      <c r="C501" s="11"/>
      <c r="D501" s="11"/>
      <c r="E501" s="11"/>
      <c r="F501" s="11"/>
      <c r="G501" s="11"/>
      <c r="H501" s="11"/>
      <c r="I501" s="11"/>
      <c r="J501" s="11"/>
      <c r="K501" s="11"/>
      <c r="L501" s="11"/>
    </row>
    <row r="502" spans="1:12" ht="14.25" customHeight="1">
      <c r="A502" s="11"/>
      <c r="B502" s="11"/>
      <c r="C502" s="11"/>
      <c r="D502" s="11"/>
      <c r="E502" s="11"/>
      <c r="F502" s="11"/>
      <c r="G502" s="11"/>
      <c r="H502" s="11"/>
      <c r="I502" s="11"/>
      <c r="J502" s="11"/>
      <c r="K502" s="11"/>
      <c r="L502" s="11"/>
    </row>
    <row r="503" spans="1:12" ht="14.25" customHeight="1">
      <c r="A503" s="11"/>
      <c r="B503" s="11"/>
      <c r="C503" s="11"/>
      <c r="D503" s="11"/>
      <c r="E503" s="11"/>
      <c r="F503" s="11"/>
      <c r="G503" s="11"/>
      <c r="H503" s="11"/>
      <c r="I503" s="11"/>
      <c r="J503" s="11"/>
      <c r="K503" s="11"/>
      <c r="L503" s="11"/>
    </row>
    <row r="504" spans="1:12" ht="14.25" customHeight="1">
      <c r="A504" s="11"/>
      <c r="B504" s="11"/>
      <c r="C504" s="11"/>
      <c r="D504" s="11"/>
      <c r="E504" s="11"/>
      <c r="F504" s="11"/>
      <c r="G504" s="11"/>
      <c r="H504" s="11"/>
      <c r="I504" s="11"/>
      <c r="J504" s="11"/>
      <c r="K504" s="11"/>
      <c r="L504" s="11"/>
    </row>
    <row r="505" spans="1:12" ht="14.25" customHeight="1">
      <c r="A505" s="11"/>
      <c r="B505" s="11"/>
      <c r="C505" s="11"/>
      <c r="D505" s="11"/>
      <c r="E505" s="11"/>
      <c r="F505" s="11"/>
      <c r="G505" s="11"/>
      <c r="H505" s="11"/>
      <c r="I505" s="11"/>
      <c r="J505" s="11"/>
      <c r="K505" s="11"/>
      <c r="L505" s="11"/>
    </row>
    <row r="506" spans="1:12" ht="14.25" customHeight="1">
      <c r="A506" s="11"/>
      <c r="B506" s="11"/>
      <c r="C506" s="11"/>
      <c r="D506" s="11"/>
      <c r="E506" s="11"/>
      <c r="F506" s="11"/>
      <c r="G506" s="11"/>
      <c r="H506" s="11"/>
      <c r="I506" s="11"/>
      <c r="J506" s="11"/>
      <c r="K506" s="11"/>
      <c r="L506" s="11"/>
    </row>
    <row r="507" spans="1:12" ht="14.25" customHeight="1">
      <c r="A507" s="11"/>
      <c r="B507" s="11"/>
      <c r="C507" s="11"/>
      <c r="D507" s="11"/>
      <c r="E507" s="11"/>
      <c r="F507" s="11"/>
      <c r="G507" s="11"/>
      <c r="H507" s="11"/>
      <c r="I507" s="11"/>
      <c r="J507" s="11"/>
      <c r="K507" s="11"/>
      <c r="L507" s="11"/>
    </row>
    <row r="508" spans="1:12" ht="14.25" customHeight="1">
      <c r="A508" s="11"/>
      <c r="B508" s="11"/>
      <c r="C508" s="11"/>
      <c r="D508" s="11"/>
      <c r="E508" s="11"/>
      <c r="F508" s="11"/>
      <c r="G508" s="11"/>
      <c r="H508" s="11"/>
      <c r="I508" s="11"/>
      <c r="J508" s="11"/>
      <c r="K508" s="11"/>
      <c r="L508" s="11"/>
    </row>
    <row r="509" spans="1:12" ht="14.25" customHeight="1">
      <c r="A509" s="11"/>
      <c r="B509" s="11"/>
      <c r="C509" s="11"/>
      <c r="D509" s="11"/>
      <c r="E509" s="11"/>
      <c r="F509" s="11"/>
      <c r="G509" s="11"/>
      <c r="H509" s="11"/>
      <c r="I509" s="11"/>
      <c r="J509" s="11"/>
      <c r="K509" s="11"/>
      <c r="L509" s="11"/>
    </row>
    <row r="510" spans="1:12" ht="14.25" customHeight="1">
      <c r="A510" s="11"/>
      <c r="B510" s="11"/>
      <c r="C510" s="11"/>
      <c r="D510" s="11"/>
      <c r="E510" s="11"/>
      <c r="F510" s="11"/>
      <c r="G510" s="11"/>
      <c r="H510" s="11"/>
      <c r="I510" s="11"/>
      <c r="J510" s="11"/>
      <c r="K510" s="11"/>
      <c r="L510" s="11"/>
    </row>
    <row r="511" spans="1:12" ht="14.25" customHeight="1">
      <c r="A511" s="11"/>
      <c r="B511" s="11"/>
      <c r="C511" s="11"/>
      <c r="D511" s="11"/>
      <c r="E511" s="11"/>
      <c r="F511" s="11"/>
      <c r="G511" s="11"/>
      <c r="H511" s="11"/>
      <c r="I511" s="11"/>
      <c r="J511" s="11"/>
      <c r="K511" s="11"/>
      <c r="L511" s="11"/>
    </row>
    <row r="512" spans="1:12" ht="14.25" customHeight="1">
      <c r="A512" s="11"/>
      <c r="B512" s="11"/>
      <c r="C512" s="11"/>
      <c r="D512" s="11"/>
      <c r="E512" s="11"/>
      <c r="F512" s="11"/>
      <c r="G512" s="11"/>
      <c r="H512" s="11"/>
      <c r="I512" s="11"/>
      <c r="J512" s="11"/>
      <c r="K512" s="11"/>
      <c r="L512" s="11"/>
    </row>
    <row r="513" spans="1:12" ht="14.25" customHeight="1">
      <c r="A513" s="11"/>
      <c r="B513" s="11"/>
      <c r="C513" s="11"/>
      <c r="D513" s="11"/>
      <c r="E513" s="11"/>
      <c r="F513" s="11"/>
      <c r="G513" s="11"/>
      <c r="H513" s="11"/>
      <c r="I513" s="11"/>
      <c r="J513" s="11"/>
      <c r="K513" s="11"/>
      <c r="L513" s="11"/>
    </row>
    <row r="514" spans="1:12" ht="14.25" customHeight="1">
      <c r="A514" s="11"/>
      <c r="B514" s="11"/>
      <c r="C514" s="11"/>
      <c r="D514" s="11"/>
      <c r="E514" s="11"/>
      <c r="F514" s="11"/>
      <c r="G514" s="11"/>
      <c r="H514" s="11"/>
      <c r="I514" s="11"/>
      <c r="J514" s="11"/>
      <c r="K514" s="11"/>
      <c r="L514" s="11"/>
    </row>
    <row r="515" spans="1:12" ht="14.25" customHeight="1">
      <c r="A515" s="11"/>
      <c r="B515" s="11"/>
      <c r="C515" s="11"/>
      <c r="D515" s="11"/>
      <c r="E515" s="11"/>
      <c r="F515" s="11"/>
      <c r="G515" s="11"/>
      <c r="H515" s="11"/>
      <c r="I515" s="11"/>
      <c r="J515" s="11"/>
      <c r="K515" s="11"/>
      <c r="L515" s="11"/>
    </row>
    <row r="516" spans="1:12" ht="14.25" customHeight="1">
      <c r="A516" s="11"/>
      <c r="B516" s="11"/>
      <c r="C516" s="11"/>
      <c r="D516" s="11"/>
      <c r="E516" s="11"/>
      <c r="F516" s="11"/>
      <c r="G516" s="11"/>
      <c r="H516" s="11"/>
      <c r="I516" s="11"/>
      <c r="J516" s="11"/>
      <c r="K516" s="11"/>
      <c r="L516" s="11"/>
    </row>
    <row r="517" spans="1:12" ht="14.25" customHeight="1">
      <c r="A517" s="11"/>
      <c r="B517" s="11"/>
      <c r="C517" s="11"/>
      <c r="D517" s="11"/>
      <c r="E517" s="11"/>
      <c r="F517" s="11"/>
      <c r="G517" s="11"/>
      <c r="H517" s="11"/>
      <c r="I517" s="11"/>
      <c r="J517" s="11"/>
      <c r="K517" s="11"/>
      <c r="L517" s="11"/>
    </row>
    <row r="518" spans="1:12" ht="14.25" customHeight="1">
      <c r="A518" s="11"/>
      <c r="B518" s="11"/>
      <c r="C518" s="11"/>
      <c r="D518" s="11"/>
      <c r="E518" s="11"/>
      <c r="F518" s="11"/>
      <c r="G518" s="11"/>
      <c r="H518" s="11"/>
      <c r="I518" s="11"/>
      <c r="J518" s="11"/>
      <c r="K518" s="11"/>
      <c r="L518" s="11"/>
    </row>
    <row r="519" spans="1:12" ht="14.25" customHeight="1">
      <c r="A519" s="11"/>
      <c r="B519" s="11"/>
      <c r="C519" s="11"/>
      <c r="D519" s="11"/>
      <c r="E519" s="11"/>
      <c r="F519" s="11"/>
      <c r="G519" s="11"/>
      <c r="H519" s="11"/>
      <c r="I519" s="11"/>
      <c r="J519" s="11"/>
      <c r="K519" s="11"/>
      <c r="L519" s="11"/>
    </row>
    <row r="520" spans="1:12" ht="14.25" customHeight="1">
      <c r="A520" s="11"/>
      <c r="B520" s="11"/>
      <c r="C520" s="11"/>
      <c r="D520" s="11"/>
      <c r="E520" s="11"/>
      <c r="F520" s="11"/>
      <c r="G520" s="11"/>
      <c r="H520" s="11"/>
      <c r="I520" s="11"/>
      <c r="J520" s="11"/>
      <c r="K520" s="11"/>
      <c r="L520" s="11"/>
    </row>
    <row r="521" spans="1:12" ht="14.25" customHeight="1">
      <c r="A521" s="11"/>
      <c r="B521" s="11"/>
      <c r="C521" s="11"/>
      <c r="D521" s="11"/>
      <c r="E521" s="11"/>
      <c r="F521" s="11"/>
      <c r="G521" s="11"/>
      <c r="H521" s="11"/>
      <c r="I521" s="11"/>
      <c r="J521" s="11"/>
      <c r="K521" s="11"/>
      <c r="L521" s="11"/>
    </row>
    <row r="522" spans="1:12" ht="14.25" customHeight="1">
      <c r="A522" s="11"/>
      <c r="B522" s="11"/>
      <c r="C522" s="11"/>
      <c r="D522" s="11"/>
      <c r="E522" s="11"/>
      <c r="F522" s="11"/>
      <c r="G522" s="11"/>
      <c r="H522" s="11"/>
      <c r="I522" s="11"/>
      <c r="J522" s="11"/>
      <c r="K522" s="11"/>
      <c r="L522" s="11"/>
    </row>
  </sheetData>
  <sheetProtection/>
  <mergeCells count="120">
    <mergeCell ref="BL2:BT2"/>
    <mergeCell ref="BU2:CA2"/>
    <mergeCell ref="CB2:CJ2"/>
    <mergeCell ref="A1:H3"/>
    <mergeCell ref="I1:L1"/>
    <mergeCell ref="M1:AI1"/>
    <mergeCell ref="AJ1:AP1"/>
    <mergeCell ref="AQ1:BD1"/>
    <mergeCell ref="BE1:BK1"/>
    <mergeCell ref="BL3:BT3"/>
    <mergeCell ref="BU3:CA3"/>
    <mergeCell ref="CB3:CJ3"/>
    <mergeCell ref="BL1:CX1"/>
    <mergeCell ref="I2:L2"/>
    <mergeCell ref="M2:W2"/>
    <mergeCell ref="Y2:AI2"/>
    <mergeCell ref="AJ2:AP2"/>
    <mergeCell ref="AQ2:BD2"/>
    <mergeCell ref="BE2:BK2"/>
    <mergeCell ref="CK3:CQ3"/>
    <mergeCell ref="CR3:CX3"/>
    <mergeCell ref="CJ5:CX5"/>
    <mergeCell ref="CK2:CQ2"/>
    <mergeCell ref="CR2:CX2"/>
    <mergeCell ref="I3:L3"/>
    <mergeCell ref="O3:AI3"/>
    <mergeCell ref="AJ3:AP3"/>
    <mergeCell ref="AQ3:BD3"/>
    <mergeCell ref="BE3:BK3"/>
    <mergeCell ref="A7:H8"/>
    <mergeCell ref="I7:L7"/>
    <mergeCell ref="I8:L8"/>
    <mergeCell ref="A9:H10"/>
    <mergeCell ref="I9:L9"/>
    <mergeCell ref="I10:L10"/>
    <mergeCell ref="A11:H12"/>
    <mergeCell ref="I11:L11"/>
    <mergeCell ref="I12:L12"/>
    <mergeCell ref="A13:H14"/>
    <mergeCell ref="I13:L13"/>
    <mergeCell ref="I14:L14"/>
    <mergeCell ref="A15:H16"/>
    <mergeCell ref="I15:L15"/>
    <mergeCell ref="I16:L16"/>
    <mergeCell ref="A17:H18"/>
    <mergeCell ref="I17:L17"/>
    <mergeCell ref="I18:L18"/>
    <mergeCell ref="A19:H20"/>
    <mergeCell ref="I19:L19"/>
    <mergeCell ref="I20:L20"/>
    <mergeCell ref="A21:H22"/>
    <mergeCell ref="I21:L21"/>
    <mergeCell ref="I22:L22"/>
    <mergeCell ref="A23:H24"/>
    <mergeCell ref="I23:L23"/>
    <mergeCell ref="I24:L24"/>
    <mergeCell ref="A25:H26"/>
    <mergeCell ref="I25:L25"/>
    <mergeCell ref="I26:L26"/>
    <mergeCell ref="A27:H28"/>
    <mergeCell ref="I27:L27"/>
    <mergeCell ref="I28:L28"/>
    <mergeCell ref="A29:H30"/>
    <mergeCell ref="I29:L29"/>
    <mergeCell ref="I30:L30"/>
    <mergeCell ref="A31:H32"/>
    <mergeCell ref="I31:L31"/>
    <mergeCell ref="I32:L32"/>
    <mergeCell ref="A33:H34"/>
    <mergeCell ref="I33:L33"/>
    <mergeCell ref="I34:L34"/>
    <mergeCell ref="A35:H36"/>
    <mergeCell ref="I35:L35"/>
    <mergeCell ref="I36:L36"/>
    <mergeCell ref="A37:H38"/>
    <mergeCell ref="I37:L37"/>
    <mergeCell ref="I38:L38"/>
    <mergeCell ref="A39:H40"/>
    <mergeCell ref="I39:L39"/>
    <mergeCell ref="I40:L40"/>
    <mergeCell ref="A41:H42"/>
    <mergeCell ref="I41:L41"/>
    <mergeCell ref="I42:L42"/>
    <mergeCell ref="A43:H44"/>
    <mergeCell ref="I43:L43"/>
    <mergeCell ref="I44:L44"/>
    <mergeCell ref="A45:H46"/>
    <mergeCell ref="I45:L45"/>
    <mergeCell ref="I46:L46"/>
    <mergeCell ref="A47:H48"/>
    <mergeCell ref="I47:L47"/>
    <mergeCell ref="I48:L48"/>
    <mergeCell ref="A49:H50"/>
    <mergeCell ref="I49:L49"/>
    <mergeCell ref="I50:L50"/>
    <mergeCell ref="A51:H52"/>
    <mergeCell ref="I51:L51"/>
    <mergeCell ref="I52:L52"/>
    <mergeCell ref="A53:H54"/>
    <mergeCell ref="I53:L53"/>
    <mergeCell ref="I54:L54"/>
    <mergeCell ref="A4:H6"/>
    <mergeCell ref="I4:L6"/>
    <mergeCell ref="BY66:CX66"/>
    <mergeCell ref="CG62:CL65"/>
    <mergeCell ref="A55:H56"/>
    <mergeCell ref="I55:L55"/>
    <mergeCell ref="I56:L56"/>
    <mergeCell ref="CG61:CL61"/>
    <mergeCell ref="CM61:CR61"/>
    <mergeCell ref="CS61:CX61"/>
    <mergeCell ref="CM62:CR65"/>
    <mergeCell ref="CS62:CX65"/>
    <mergeCell ref="CJ4:CX4"/>
    <mergeCell ref="M4:CI4"/>
    <mergeCell ref="M5:AA5"/>
    <mergeCell ref="AB5:AP5"/>
    <mergeCell ref="AQ5:BE5"/>
    <mergeCell ref="BF5:BT5"/>
    <mergeCell ref="BU5:CI5"/>
  </mergeCells>
  <printOptions/>
  <pageMargins left="0.1968503937007874" right="0.1968503937007874" top="0.1968503937007874" bottom="0.1968503937007874" header="0.31496062992125984" footer="0.31496062992125984"/>
  <pageSetup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宝島社</dc:creator>
  <cp:keywords/>
  <dc:description/>
  <cp:lastModifiedBy>鳥居佳人</cp:lastModifiedBy>
  <cp:lastPrinted>2009-07-16T13:47:56Z</cp:lastPrinted>
  <dcterms:created xsi:type="dcterms:W3CDTF">1998-09-28T09:04:55Z</dcterms:created>
  <dcterms:modified xsi:type="dcterms:W3CDTF">2009-07-21T00:02:37Z</dcterms:modified>
  <cp:category/>
  <cp:version/>
  <cp:contentType/>
  <cp:contentStatus/>
</cp:coreProperties>
</file>